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8e99f3b38e2194f/Desktop/Aeroport/"/>
    </mc:Choice>
  </mc:AlternateContent>
  <xr:revisionPtr revIDLastSave="20" documentId="8_{63881886-F92A-4152-A967-0CF6052A5E01}" xr6:coauthVersionLast="47" xr6:coauthVersionMax="47" xr10:uidLastSave="{697D8BFF-6F6D-4940-A3F9-BA32E1410CCF}"/>
  <bookViews>
    <workbookView xWindow="-108" yWindow="-108" windowWidth="23256" windowHeight="12456" xr2:uid="{00000000-000D-0000-FFFF-FFFF00000000}"/>
  </bookViews>
  <sheets>
    <sheet name="anexa II inv." sheetId="3" r:id="rId1"/>
  </sheets>
  <definedNames>
    <definedName name="_xlnm.Print_Area" localSheetId="0">'anexa II inv.'!$A$1:$L$42</definedName>
    <definedName name="_xlnm.Print_Titles" localSheetId="0">'anexa II inv.'!$10:$12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0" i="3" l="1"/>
  <c r="J39" i="3"/>
  <c r="J36" i="3"/>
  <c r="J35" i="3"/>
  <c r="L2" i="3"/>
  <c r="L3" i="3"/>
  <c r="I25" i="3"/>
  <c r="I13" i="3" s="1"/>
  <c r="J25" i="3"/>
  <c r="J13" i="3" s="1"/>
  <c r="K32" i="3"/>
  <c r="K27" i="3"/>
  <c r="K28" i="3"/>
  <c r="K29" i="3"/>
  <c r="K30" i="3"/>
  <c r="K31" i="3"/>
  <c r="K26" i="3"/>
  <c r="K16" i="3"/>
  <c r="K17" i="3"/>
  <c r="K18" i="3"/>
  <c r="K19" i="3"/>
  <c r="K20" i="3"/>
  <c r="K21" i="3"/>
  <c r="K22" i="3"/>
  <c r="K23" i="3"/>
  <c r="K24" i="3"/>
  <c r="K15" i="3"/>
  <c r="L25" i="3"/>
  <c r="L13" i="3" s="1"/>
  <c r="K25" i="3" l="1"/>
  <c r="K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Consiliul Judetean</author>
  </authors>
  <commentList>
    <comment ref="J39" authorId="0" shapeId="0" xr:uid="{96BEE335-B348-4146-AE5B-D9579EAF59B3}">
      <text>
        <r>
          <rPr>
            <sz val="9"/>
            <rFont val="Times New Roman"/>
            <family val="1"/>
          </rPr>
          <t xml:space="preserve">Consiliul Judetean:
</t>
        </r>
      </text>
    </comment>
  </commentList>
</comments>
</file>

<file path=xl/sharedStrings.xml><?xml version="1.0" encoding="utf-8"?>
<sst xmlns="http://schemas.openxmlformats.org/spreadsheetml/2006/main" count="40" uniqueCount="40">
  <si>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</si>
  <si>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</si>
  <si>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</si>
  <si>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</si>
  <si>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</si>
  <si>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</si>
  <si>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</si>
  <si>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</si>
  <si>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</si>
  <si>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</si>
  <si>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</si>
  <si>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</si>
  <si>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Reabilitare și modernizare suprafețe de mișcare și extindere aerogară la Aeroportul Satu Mare, din care:</t>
  </si>
  <si>
    <t xml:space="preserve">       Rambursare rate credit</t>
  </si>
  <si>
    <t>1.1</t>
  </si>
  <si>
    <t>Dezvoltarea infrastructurii aeroportuare a Aeroportului Satu Mare prin îmbunătățirea condițiilor de siguranță aeroportuară - contribuție proprie 2% și cheltuieli neeligibile (TVA)</t>
  </si>
  <si>
    <t>Influențe (+/-)</t>
  </si>
  <si>
    <t>Scară pasageri</t>
  </si>
  <si>
    <t>Carpathian Small Aviation for sustainable development of border regions</t>
  </si>
  <si>
    <t>Stingător incendiu motor (tip G30)</t>
  </si>
  <si>
    <t>Stingătoare incendii speciale pentru metale - 2 bucăți</t>
  </si>
  <si>
    <t>Bară magnetică pentru colectarea resturilor metalice de pe suprafețele de mișcare - 2 bucăți</t>
  </si>
  <si>
    <t>Pushback tractor</t>
  </si>
  <si>
    <t>10.1. Consultanță pregătire proiecte non-economice pentru obținere finanțare din fonduri nerambursabile</t>
  </si>
  <si>
    <t>10.2. Consultanță elaborare documentație suport pentru finanțarea din fonduri nerambursabile (POIM) a reabilitării și modernizării infrastructurii aeroportuare</t>
  </si>
  <si>
    <t>10.3. Proiectare și consultanță suport pentru obținere autorizație de securitate la incendiu</t>
  </si>
  <si>
    <t>10.4. Studiu privind viața sălbatică prezentă pe teritoriul Aeroportului Satu Mare și în zonele limitrofe</t>
  </si>
  <si>
    <t>10.5. Actualizarea zonelor cu servituți aeronautice civile specifice/particulare asociate Aeroportului Satu Mare, inclusiv mijloacele CNS și meteorologice aferente aerodromului</t>
  </si>
  <si>
    <t>10.6. Hărți strategice de zgomot pentru Aeroportul Satu Mare</t>
  </si>
  <si>
    <t xml:space="preserve">BVC  aprobat 2022  </t>
  </si>
  <si>
    <t>Propuneri rectificare BVC  2022</t>
  </si>
  <si>
    <t>Reabilitarea și modernizarea infrastructurii aeroportuare la Aeroportul Satu Mare</t>
  </si>
  <si>
    <t>obiectivelor de investiţii ale R.A. Aeroportul Satu Mare finanţate din bugetul local al judeţului Satu Mare pe anul 2022</t>
  </si>
  <si>
    <t>Propuneri rectificare credit de angajament  2023</t>
  </si>
  <si>
    <t>10.7. Studiu de fezabilitate gard perimetral inteligent</t>
  </si>
  <si>
    <t>proiect</t>
  </si>
  <si>
    <t>PREŞEDINTE,</t>
  </si>
  <si>
    <t>Pataki Csaba</t>
  </si>
  <si>
    <t>Red./Tehn. VE</t>
  </si>
  <si>
    <t>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</si>
</sst>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l_e_i"/>
  </numFmts>
  <fonts count="33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99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23" fillId="0" borderId="10" xfId="0" applyFont="1" applyBorder="1"/>
    <xf numFmtId="4" fontId="24" fillId="0" borderId="11" xfId="0" applyNumberFormat="1" applyFont="1" applyBorder="1"/>
    <xf numFmtId="4" fontId="24" fillId="0" borderId="12" xfId="0" applyNumberFormat="1" applyFont="1" applyBorder="1"/>
    <xf numFmtId="4" fontId="23" fillId="0" borderId="11" xfId="0" applyNumberFormat="1" applyFont="1" applyBorder="1"/>
    <xf numFmtId="0" fontId="23" fillId="0" borderId="12" xfId="0" applyFont="1" applyBorder="1"/>
    <xf numFmtId="0" fontId="23" fillId="0" borderId="10" xfId="0" applyFont="1" applyBorder="1" applyAlignment="1">
      <alignment horizontal="center"/>
    </xf>
    <xf numFmtId="4" fontId="23" fillId="0" borderId="12" xfId="0" applyNumberFormat="1" applyFont="1" applyBorder="1"/>
    <xf numFmtId="16" fontId="25" fillId="0" borderId="10" xfId="0" quotePrefix="1" applyNumberFormat="1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/>
    </xf>
    <xf numFmtId="4" fontId="26" fillId="0" borderId="11" xfId="0" applyNumberFormat="1" applyFont="1" applyBorder="1"/>
    <xf numFmtId="4" fontId="26" fillId="0" borderId="12" xfId="0" applyNumberFormat="1" applyFont="1" applyBorder="1"/>
    <xf numFmtId="4" fontId="25" fillId="0" borderId="11" xfId="0" applyNumberFormat="1" applyFont="1" applyBorder="1"/>
    <xf numFmtId="0" fontId="25" fillId="0" borderId="10" xfId="0" quotePrefix="1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25" fillId="0" borderId="0" xfId="0" quotePrefix="1" applyFont="1" applyBorder="1" applyAlignment="1">
      <alignment horizontal="right" vertical="center" wrapText="1"/>
    </xf>
    <xf numFmtId="0" fontId="25" fillId="0" borderId="0" xfId="0" applyFont="1" applyBorder="1" applyAlignment="1">
      <alignment horizontal="left" vertical="center" wrapText="1" indent="2"/>
    </xf>
    <xf numFmtId="4" fontId="25" fillId="0" borderId="0" xfId="0" applyNumberFormat="1" applyFont="1" applyBorder="1"/>
    <xf numFmtId="0" fontId="20" fillId="0" borderId="0" xfId="0" applyFont="1" applyAlignment="1">
      <alignment horizontal="center" vertical="center" wrapText="1"/>
    </xf>
    <xf numFmtId="4" fontId="23" fillId="0" borderId="13" xfId="0" applyNumberFormat="1" applyFont="1" applyBorder="1"/>
    <xf numFmtId="4" fontId="25" fillId="0" borderId="13" xfId="0" applyNumberFormat="1" applyFont="1" applyBorder="1"/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7" fillId="0" borderId="10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4" fontId="21" fillId="0" borderId="0" xfId="0" applyNumberFormat="1" applyFont="1"/>
    <xf numFmtId="0" fontId="27" fillId="0" borderId="11" xfId="0" applyFont="1" applyBorder="1" applyAlignment="1">
      <alignment horizontal="center"/>
    </xf>
    <xf numFmtId="0" fontId="25" fillId="0" borderId="22" xfId="0" quotePrefix="1" applyFont="1" applyBorder="1" applyAlignment="1">
      <alignment horizontal="right" vertical="center" wrapText="1"/>
    </xf>
    <xf numFmtId="4" fontId="25" fillId="0" borderId="26" xfId="0" applyNumberFormat="1" applyFont="1" applyBorder="1"/>
    <xf numFmtId="4" fontId="25" fillId="0" borderId="23" xfId="0" applyNumberFormat="1" applyFont="1" applyBorder="1"/>
    <xf numFmtId="4" fontId="23" fillId="0" borderId="26" xfId="0" applyNumberFormat="1" applyFont="1" applyBorder="1"/>
    <xf numFmtId="4" fontId="23" fillId="0" borderId="27" xfId="0" applyNumberFormat="1" applyFont="1" applyBorder="1"/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vertical="center"/>
    </xf>
    <xf numFmtId="0" fontId="23" fillId="0" borderId="0" xfId="0" applyFont="1" applyAlignment="1"/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4" fillId="0" borderId="0" xfId="0" applyFont="1" applyAlignment="1">
      <alignment vertical="top" wrapText="1"/>
    </xf>
    <xf numFmtId="4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 vertical="top"/>
    </xf>
    <xf numFmtId="4" fontId="24" fillId="0" borderId="0" xfId="0" applyNumberFormat="1" applyFont="1" applyAlignment="1">
      <alignment vertical="top" wrapText="1"/>
    </xf>
    <xf numFmtId="4" fontId="24" fillId="0" borderId="0" xfId="0" applyNumberFormat="1" applyFont="1" applyAlignment="1">
      <alignment horizontal="center" vertical="top"/>
    </xf>
    <xf numFmtId="164" fontId="24" fillId="0" borderId="0" xfId="0" applyNumberFormat="1" applyFont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/>
    </xf>
    <xf numFmtId="4" fontId="24" fillId="0" borderId="0" xfId="0" applyNumberFormat="1" applyFont="1"/>
    <xf numFmtId="164" fontId="23" fillId="0" borderId="0" xfId="0" applyNumberFormat="1" applyFont="1" applyAlignment="1">
      <alignment horizontal="left"/>
    </xf>
    <xf numFmtId="4" fontId="25" fillId="0" borderId="0" xfId="0" applyNumberFormat="1" applyFont="1"/>
    <xf numFmtId="3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8" fillId="0" borderId="0" xfId="0" applyFont="1" applyAlignment="1">
      <alignment vertical="top"/>
    </xf>
    <xf numFmtId="0" fontId="29" fillId="0" borderId="0" xfId="0" applyFont="1" applyAlignment="1">
      <alignment horizontal="center"/>
    </xf>
    <xf numFmtId="4" fontId="30" fillId="0" borderId="0" xfId="0" applyNumberFormat="1" applyFont="1"/>
    <xf numFmtId="0" fontId="29" fillId="0" borderId="0" xfId="0" applyFont="1"/>
    <xf numFmtId="4" fontId="31" fillId="0" borderId="0" xfId="0" applyNumberFormat="1" applyFont="1"/>
    <xf numFmtId="4" fontId="29" fillId="0" borderId="0" xfId="0" applyNumberFormat="1" applyFont="1"/>
    <xf numFmtId="0" fontId="30" fillId="0" borderId="0" xfId="0" applyFont="1" applyAlignment="1">
      <alignment horizontal="center" vertical="top"/>
    </xf>
    <xf numFmtId="164" fontId="29" fillId="0" borderId="0" xfId="0" applyNumberFormat="1" applyFont="1" applyAlignment="1">
      <alignment horizontal="left"/>
    </xf>
    <xf numFmtId="0" fontId="25" fillId="0" borderId="13" xfId="0" applyFont="1" applyBorder="1" applyAlignment="1">
      <alignment horizontal="left" vertical="center" wrapText="1" indent="2"/>
    </xf>
    <xf numFmtId="0" fontId="25" fillId="0" borderId="20" xfId="0" applyFont="1" applyBorder="1" applyAlignment="1">
      <alignment horizontal="left" vertical="center" wrapText="1" indent="2"/>
    </xf>
    <xf numFmtId="0" fontId="25" fillId="0" borderId="21" xfId="0" applyFont="1" applyBorder="1" applyAlignment="1">
      <alignment horizontal="left" vertical="center" wrapText="1" indent="2"/>
    </xf>
    <xf numFmtId="0" fontId="25" fillId="0" borderId="23" xfId="0" applyFont="1" applyBorder="1" applyAlignment="1">
      <alignment horizontal="left" vertical="center" wrapText="1" indent="2"/>
    </xf>
    <xf numFmtId="0" fontId="25" fillId="0" borderId="24" xfId="0" applyFont="1" applyBorder="1" applyAlignment="1">
      <alignment horizontal="left" vertical="center" wrapText="1" indent="2"/>
    </xf>
    <xf numFmtId="0" fontId="25" fillId="0" borderId="25" xfId="0" applyFont="1" applyBorder="1" applyAlignment="1">
      <alignment horizontal="left" vertical="center" wrapText="1" indent="2"/>
    </xf>
    <xf numFmtId="0" fontId="25" fillId="0" borderId="11" xfId="0" applyFont="1" applyBorder="1" applyAlignment="1">
      <alignment horizontal="left" vertical="center" wrapText="1" indent="2"/>
    </xf>
    <xf numFmtId="0" fontId="23" fillId="0" borderId="11" xfId="0" applyFont="1" applyBorder="1" applyAlignment="1">
      <alignment vertical="center" wrapText="1"/>
    </xf>
    <xf numFmtId="0" fontId="26" fillId="0" borderId="11" xfId="0" applyFont="1" applyBorder="1" applyAlignment="1">
      <alignment horizontal="left" wrapText="1"/>
    </xf>
    <xf numFmtId="0" fontId="23" fillId="0" borderId="13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2" fontId="24" fillId="0" borderId="18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2" fontId="24" fillId="0" borderId="19" xfId="0" applyNumberFormat="1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/>
    </xf>
    <xf numFmtId="0" fontId="24" fillId="0" borderId="11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5" fillId="0" borderId="13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21" xfId="0" applyFont="1" applyBorder="1" applyAlignment="1">
      <alignment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2"/>
  <sheetViews>
    <sheetView tabSelected="1" topLeftCell="A37" zoomScaleNormal="100" zoomScaleSheetLayoutView="100" workbookViewId="0">
      <selection activeCell="B25" sqref="B25:H25"/>
    </sheetView>
  </sheetViews>
  <sheetFormatPr defaultColWidth="9.109375" defaultRowHeight="15.6"/>
  <cols>
    <col min="1" max="1" width="4.6640625" style="1" customWidth="1"/>
    <col min="2" max="2" width="9.33203125" style="1" customWidth="1"/>
    <col min="3" max="3" width="9.109375" style="1"/>
    <col min="4" max="4" width="6.109375" style="1" customWidth="1"/>
    <col min="5" max="5" width="9.109375" style="1" customWidth="1"/>
    <col min="6" max="6" width="7.6640625" style="1" customWidth="1"/>
    <col min="7" max="7" width="4" style="1" customWidth="1"/>
    <col min="8" max="8" width="11" style="1" customWidth="1"/>
    <col min="9" max="9" width="10.33203125" style="1" customWidth="1"/>
    <col min="10" max="10" width="9.44140625" style="1" customWidth="1"/>
    <col min="11" max="11" width="11.33203125" style="1" customWidth="1"/>
    <col min="12" max="12" width="13.77734375" style="1" customWidth="1"/>
    <col min="13" max="16384" width="9.109375" style="1"/>
  </cols>
  <sheetData>
    <row r="1" spans="1:14" ht="14.25" customHeight="1">
      <c r="A1" s="27" t="s">
        <v>8</v>
      </c>
      <c r="B1" s="27"/>
      <c r="C1" s="27"/>
      <c r="D1" s="27"/>
      <c r="E1" s="27"/>
      <c r="F1" s="28"/>
      <c r="G1" s="4"/>
      <c r="H1" s="4"/>
      <c r="I1" s="80" t="s">
        <v>11</v>
      </c>
      <c r="J1" s="80"/>
      <c r="K1" s="80"/>
      <c r="L1" s="81"/>
      <c r="N1" s="1" t="s">
        <v>35</v>
      </c>
    </row>
    <row r="2" spans="1:14" ht="13.5" customHeight="1">
      <c r="A2" s="28" t="s">
        <v>1</v>
      </c>
      <c r="B2" s="28"/>
      <c r="C2" s="29"/>
      <c r="D2" s="29"/>
      <c r="E2" s="29"/>
      <c r="F2" s="28"/>
      <c r="G2" s="4"/>
      <c r="H2" s="43"/>
      <c r="I2" s="43"/>
      <c r="J2" s="43"/>
      <c r="K2" s="43"/>
      <c r="L2" s="46" t="str">
        <f>IF($N$1="proiect","la Proiectul de hotărâre","la Hotărârea Consiliului Judeţean")</f>
        <v>la Proiectul de hotărâre</v>
      </c>
    </row>
    <row r="3" spans="1:14" ht="14.25" customHeight="1">
      <c r="A3" s="28" t="s">
        <v>10</v>
      </c>
      <c r="B3" s="28"/>
      <c r="C3" s="29"/>
      <c r="D3" s="29"/>
      <c r="E3" s="29"/>
      <c r="F3" s="28"/>
      <c r="G3" s="30"/>
      <c r="H3" s="44"/>
      <c r="I3" s="45"/>
      <c r="J3" s="45"/>
      <c r="K3" s="45"/>
      <c r="L3" s="46" t="str">
        <f>IF($N$1="proiect","nr. _______/2022 ","Satu Mare nr. _____/2022")</f>
        <v xml:space="preserve">nr. _______/2022 </v>
      </c>
    </row>
    <row r="4" spans="1:14" ht="14.25" customHeight="1">
      <c r="A4" s="28" t="s">
        <v>7</v>
      </c>
      <c r="B4" s="28"/>
      <c r="C4" s="28"/>
      <c r="D4" s="28"/>
      <c r="E4" s="28"/>
      <c r="F4" s="28"/>
      <c r="G4" s="28"/>
      <c r="H4" s="4"/>
      <c r="I4" s="84"/>
      <c r="J4" s="84"/>
      <c r="K4" s="84"/>
      <c r="L4" s="84"/>
    </row>
    <row r="5" spans="1:14" ht="6.75" customHeight="1">
      <c r="A5" s="28"/>
      <c r="B5" s="28"/>
      <c r="C5" s="28"/>
      <c r="D5" s="28"/>
      <c r="E5" s="28"/>
      <c r="F5" s="28"/>
      <c r="G5" s="28"/>
      <c r="H5" s="4"/>
      <c r="I5" s="31"/>
      <c r="J5" s="31"/>
      <c r="K5" s="31"/>
      <c r="L5" s="31"/>
    </row>
    <row r="6" spans="1:14" ht="15" customHeight="1">
      <c r="A6" s="85" t="s">
        <v>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1:14" ht="23.4" customHeight="1">
      <c r="A7" s="84" t="s">
        <v>32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4" ht="4.5" customHeight="1">
      <c r="A8" s="20"/>
      <c r="B8" s="20"/>
      <c r="C8" s="20"/>
      <c r="D8" s="20"/>
      <c r="E8" s="20"/>
      <c r="F8" s="20"/>
      <c r="G8" s="20"/>
      <c r="H8" s="20"/>
      <c r="I8" s="20"/>
      <c r="J8" s="24"/>
      <c r="K8" s="24"/>
    </row>
    <row r="9" spans="1:14" ht="15" customHeight="1" thickBo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5" t="s">
        <v>5</v>
      </c>
    </row>
    <row r="10" spans="1:14" ht="42" customHeight="1">
      <c r="A10" s="88" t="s">
        <v>3</v>
      </c>
      <c r="B10" s="90" t="s">
        <v>4</v>
      </c>
      <c r="C10" s="91"/>
      <c r="D10" s="91"/>
      <c r="E10" s="91"/>
      <c r="F10" s="91"/>
      <c r="G10" s="91"/>
      <c r="H10" s="91"/>
      <c r="I10" s="82" t="s">
        <v>29</v>
      </c>
      <c r="J10" s="82" t="s">
        <v>16</v>
      </c>
      <c r="K10" s="82" t="s">
        <v>30</v>
      </c>
      <c r="L10" s="86" t="s">
        <v>33</v>
      </c>
    </row>
    <row r="11" spans="1:14" ht="34.799999999999997" customHeight="1">
      <c r="A11" s="89"/>
      <c r="B11" s="92"/>
      <c r="C11" s="92"/>
      <c r="D11" s="92"/>
      <c r="E11" s="92"/>
      <c r="F11" s="92"/>
      <c r="G11" s="92"/>
      <c r="H11" s="92"/>
      <c r="I11" s="83"/>
      <c r="J11" s="83"/>
      <c r="K11" s="83"/>
      <c r="L11" s="87"/>
    </row>
    <row r="12" spans="1:14" s="2" customFormat="1" ht="15" customHeight="1">
      <c r="A12" s="32">
        <v>0</v>
      </c>
      <c r="B12" s="93">
        <v>1</v>
      </c>
      <c r="C12" s="93"/>
      <c r="D12" s="93"/>
      <c r="E12" s="93"/>
      <c r="F12" s="93"/>
      <c r="G12" s="93"/>
      <c r="H12" s="93"/>
      <c r="I12" s="36">
        <v>2</v>
      </c>
      <c r="J12" s="33">
        <v>3</v>
      </c>
      <c r="K12" s="33">
        <v>4</v>
      </c>
      <c r="L12" s="34">
        <v>5</v>
      </c>
      <c r="M12" s="3"/>
    </row>
    <row r="13" spans="1:14" ht="16.5" customHeight="1">
      <c r="A13" s="6"/>
      <c r="B13" s="94" t="s">
        <v>6</v>
      </c>
      <c r="C13" s="94"/>
      <c r="D13" s="94"/>
      <c r="E13" s="94"/>
      <c r="F13" s="94"/>
      <c r="G13" s="94"/>
      <c r="H13" s="94"/>
      <c r="I13" s="7">
        <f>I15+I17+I18+I19+I20+I21+I22+I25+I23+I24</f>
        <v>6369</v>
      </c>
      <c r="J13" s="7">
        <f>J15+J17+J18+J19+J20+J21+J22+J25+J24</f>
        <v>0</v>
      </c>
      <c r="K13" s="7">
        <f>K15+K17+K18+K19+K20+K21+K22+K25+K24</f>
        <v>6369</v>
      </c>
      <c r="L13" s="8">
        <f>L15+L17+L18+L19+L20+L21+L22+L25+L23+L24</f>
        <v>72317</v>
      </c>
    </row>
    <row r="14" spans="1:14" ht="13.5" customHeight="1">
      <c r="A14" s="6"/>
      <c r="B14" s="95" t="s">
        <v>0</v>
      </c>
      <c r="C14" s="95"/>
      <c r="D14" s="95"/>
      <c r="E14" s="95"/>
      <c r="F14" s="95"/>
      <c r="G14" s="95"/>
      <c r="H14" s="95"/>
      <c r="I14" s="9"/>
      <c r="J14" s="25"/>
      <c r="K14" s="25"/>
      <c r="L14" s="10"/>
    </row>
    <row r="15" spans="1:14" ht="30" customHeight="1">
      <c r="A15" s="11">
        <v>1</v>
      </c>
      <c r="B15" s="75" t="s">
        <v>12</v>
      </c>
      <c r="C15" s="75"/>
      <c r="D15" s="75"/>
      <c r="E15" s="75"/>
      <c r="F15" s="75"/>
      <c r="G15" s="75"/>
      <c r="H15" s="75"/>
      <c r="I15" s="9">
        <v>3211</v>
      </c>
      <c r="J15" s="25"/>
      <c r="K15" s="25">
        <f>I15+J15</f>
        <v>3211</v>
      </c>
      <c r="L15" s="12">
        <v>1201</v>
      </c>
    </row>
    <row r="16" spans="1:14" ht="15.75" customHeight="1">
      <c r="A16" s="13" t="s">
        <v>14</v>
      </c>
      <c r="B16" s="96" t="s">
        <v>13</v>
      </c>
      <c r="C16" s="97"/>
      <c r="D16" s="97"/>
      <c r="E16" s="97"/>
      <c r="F16" s="97"/>
      <c r="G16" s="97"/>
      <c r="H16" s="98"/>
      <c r="I16" s="9">
        <v>3210</v>
      </c>
      <c r="J16" s="25"/>
      <c r="K16" s="25">
        <f t="shared" ref="K16:K24" si="0">I16+J16</f>
        <v>3210</v>
      </c>
      <c r="L16" s="12">
        <v>1201</v>
      </c>
    </row>
    <row r="17" spans="1:16" ht="42.75" customHeight="1">
      <c r="A17" s="14">
        <v>2</v>
      </c>
      <c r="B17" s="77" t="s">
        <v>15</v>
      </c>
      <c r="C17" s="78"/>
      <c r="D17" s="78"/>
      <c r="E17" s="78"/>
      <c r="F17" s="78"/>
      <c r="G17" s="78"/>
      <c r="H17" s="79"/>
      <c r="I17" s="9">
        <v>400</v>
      </c>
      <c r="J17" s="25">
        <v>-230</v>
      </c>
      <c r="K17" s="25">
        <f t="shared" si="0"/>
        <v>170</v>
      </c>
      <c r="L17" s="12">
        <v>6463</v>
      </c>
      <c r="P17" s="35"/>
    </row>
    <row r="18" spans="1:16" ht="30" customHeight="1">
      <c r="A18" s="14">
        <v>3</v>
      </c>
      <c r="B18" s="75" t="s">
        <v>18</v>
      </c>
      <c r="C18" s="75"/>
      <c r="D18" s="75"/>
      <c r="E18" s="75"/>
      <c r="F18" s="75"/>
      <c r="G18" s="75"/>
      <c r="H18" s="75"/>
      <c r="I18" s="9">
        <v>397</v>
      </c>
      <c r="J18" s="25"/>
      <c r="K18" s="25">
        <f t="shared" si="0"/>
        <v>397</v>
      </c>
      <c r="L18" s="12">
        <v>99</v>
      </c>
    </row>
    <row r="19" spans="1:16" ht="14.25" customHeight="1">
      <c r="A19" s="14">
        <v>4</v>
      </c>
      <c r="B19" s="75" t="s">
        <v>17</v>
      </c>
      <c r="C19" s="75"/>
      <c r="D19" s="75"/>
      <c r="E19" s="75"/>
      <c r="F19" s="75"/>
      <c r="G19" s="75"/>
      <c r="H19" s="75"/>
      <c r="I19" s="9">
        <v>255</v>
      </c>
      <c r="J19" s="25"/>
      <c r="K19" s="25">
        <f t="shared" si="0"/>
        <v>255</v>
      </c>
      <c r="L19" s="12"/>
    </row>
    <row r="20" spans="1:16" ht="15" customHeight="1">
      <c r="A20" s="14">
        <v>5</v>
      </c>
      <c r="B20" s="75" t="s">
        <v>20</v>
      </c>
      <c r="C20" s="75"/>
      <c r="D20" s="75"/>
      <c r="E20" s="75"/>
      <c r="F20" s="75"/>
      <c r="G20" s="75"/>
      <c r="H20" s="75"/>
      <c r="I20" s="9">
        <v>5</v>
      </c>
      <c r="J20" s="25"/>
      <c r="K20" s="25">
        <f t="shared" si="0"/>
        <v>5</v>
      </c>
      <c r="L20" s="12"/>
    </row>
    <row r="21" spans="1:16" ht="15" customHeight="1">
      <c r="A21" s="14">
        <v>6</v>
      </c>
      <c r="B21" s="77" t="s">
        <v>19</v>
      </c>
      <c r="C21" s="78"/>
      <c r="D21" s="78"/>
      <c r="E21" s="78"/>
      <c r="F21" s="78"/>
      <c r="G21" s="78"/>
      <c r="H21" s="79"/>
      <c r="I21" s="9">
        <v>4</v>
      </c>
      <c r="J21" s="25"/>
      <c r="K21" s="25">
        <f t="shared" si="0"/>
        <v>4</v>
      </c>
      <c r="L21" s="12"/>
    </row>
    <row r="22" spans="1:16" ht="30.75" customHeight="1">
      <c r="A22" s="14">
        <v>7</v>
      </c>
      <c r="B22" s="77" t="s">
        <v>21</v>
      </c>
      <c r="C22" s="78"/>
      <c r="D22" s="78"/>
      <c r="E22" s="78"/>
      <c r="F22" s="78"/>
      <c r="G22" s="78"/>
      <c r="H22" s="79"/>
      <c r="I22" s="9">
        <v>30</v>
      </c>
      <c r="J22" s="25"/>
      <c r="K22" s="25">
        <f t="shared" si="0"/>
        <v>30</v>
      </c>
      <c r="L22" s="12"/>
    </row>
    <row r="23" spans="1:16" ht="15" customHeight="1">
      <c r="A23" s="14">
        <v>8</v>
      </c>
      <c r="B23" s="77" t="s">
        <v>22</v>
      </c>
      <c r="C23" s="78"/>
      <c r="D23" s="78"/>
      <c r="E23" s="78"/>
      <c r="F23" s="78"/>
      <c r="G23" s="78"/>
      <c r="H23" s="79"/>
      <c r="I23" s="9">
        <v>0</v>
      </c>
      <c r="J23" s="25"/>
      <c r="K23" s="25">
        <f t="shared" si="0"/>
        <v>0</v>
      </c>
      <c r="L23" s="12">
        <v>1000</v>
      </c>
    </row>
    <row r="24" spans="1:16" ht="30.75" customHeight="1">
      <c r="A24" s="14">
        <v>9</v>
      </c>
      <c r="B24" s="77" t="s">
        <v>31</v>
      </c>
      <c r="C24" s="78"/>
      <c r="D24" s="78"/>
      <c r="E24" s="78"/>
      <c r="F24" s="78"/>
      <c r="G24" s="78"/>
      <c r="H24" s="79"/>
      <c r="I24" s="9"/>
      <c r="J24" s="25">
        <v>150</v>
      </c>
      <c r="K24" s="25">
        <f t="shared" si="0"/>
        <v>150</v>
      </c>
      <c r="L24" s="12">
        <v>63554</v>
      </c>
    </row>
    <row r="25" spans="1:16" ht="15.75" customHeight="1">
      <c r="A25" s="15">
        <v>10</v>
      </c>
      <c r="B25" s="76" t="s">
        <v>9</v>
      </c>
      <c r="C25" s="76"/>
      <c r="D25" s="76"/>
      <c r="E25" s="76"/>
      <c r="F25" s="76"/>
      <c r="G25" s="76"/>
      <c r="H25" s="76"/>
      <c r="I25" s="16">
        <f>SUM(I26:I32)</f>
        <v>2067</v>
      </c>
      <c r="J25" s="16">
        <f t="shared" ref="J25:K25" si="1">SUM(J26:J32)</f>
        <v>80</v>
      </c>
      <c r="K25" s="16">
        <f t="shared" si="1"/>
        <v>2147</v>
      </c>
      <c r="L25" s="17">
        <f>SUM(L26:L31)</f>
        <v>0</v>
      </c>
    </row>
    <row r="26" spans="1:16" ht="29.25" customHeight="1">
      <c r="A26" s="19"/>
      <c r="B26" s="74" t="s">
        <v>23</v>
      </c>
      <c r="C26" s="74"/>
      <c r="D26" s="74"/>
      <c r="E26" s="74"/>
      <c r="F26" s="74"/>
      <c r="G26" s="74"/>
      <c r="H26" s="74"/>
      <c r="I26" s="18">
        <v>34</v>
      </c>
      <c r="J26" s="26"/>
      <c r="K26" s="25">
        <f>I26+J26</f>
        <v>34</v>
      </c>
      <c r="L26" s="12"/>
    </row>
    <row r="27" spans="1:16" ht="42.75" customHeight="1">
      <c r="A27" s="19"/>
      <c r="B27" s="74" t="s">
        <v>24</v>
      </c>
      <c r="C27" s="74"/>
      <c r="D27" s="74"/>
      <c r="E27" s="74"/>
      <c r="F27" s="74"/>
      <c r="G27" s="74"/>
      <c r="H27" s="74"/>
      <c r="I27" s="18">
        <v>1918</v>
      </c>
      <c r="J27" s="26"/>
      <c r="K27" s="25">
        <f t="shared" ref="K27:K31" si="2">I27+J27</f>
        <v>1918</v>
      </c>
      <c r="L27" s="12"/>
    </row>
    <row r="28" spans="1:16" ht="31.5" customHeight="1">
      <c r="A28" s="19"/>
      <c r="B28" s="74" t="s">
        <v>25</v>
      </c>
      <c r="C28" s="74"/>
      <c r="D28" s="74"/>
      <c r="E28" s="74"/>
      <c r="F28" s="74"/>
      <c r="G28" s="74"/>
      <c r="H28" s="74"/>
      <c r="I28" s="18">
        <v>25</v>
      </c>
      <c r="J28" s="26"/>
      <c r="K28" s="25">
        <f t="shared" si="2"/>
        <v>25</v>
      </c>
      <c r="L28" s="12"/>
    </row>
    <row r="29" spans="1:16" ht="30" customHeight="1">
      <c r="A29" s="19"/>
      <c r="B29" s="74" t="s">
        <v>26</v>
      </c>
      <c r="C29" s="74"/>
      <c r="D29" s="74"/>
      <c r="E29" s="74"/>
      <c r="F29" s="74"/>
      <c r="G29" s="74"/>
      <c r="H29" s="74"/>
      <c r="I29" s="18">
        <v>40</v>
      </c>
      <c r="J29" s="26"/>
      <c r="K29" s="25">
        <f t="shared" si="2"/>
        <v>40</v>
      </c>
      <c r="L29" s="12"/>
    </row>
    <row r="30" spans="1:16" ht="56.25" customHeight="1">
      <c r="A30" s="19"/>
      <c r="B30" s="74" t="s">
        <v>27</v>
      </c>
      <c r="C30" s="74"/>
      <c r="D30" s="74"/>
      <c r="E30" s="74"/>
      <c r="F30" s="74"/>
      <c r="G30" s="74"/>
      <c r="H30" s="74"/>
      <c r="I30" s="18">
        <v>25</v>
      </c>
      <c r="J30" s="26"/>
      <c r="K30" s="25">
        <f t="shared" si="2"/>
        <v>25</v>
      </c>
      <c r="L30" s="12"/>
    </row>
    <row r="31" spans="1:16" ht="28.5" customHeight="1">
      <c r="A31" s="19"/>
      <c r="B31" s="68" t="s">
        <v>28</v>
      </c>
      <c r="C31" s="69"/>
      <c r="D31" s="69"/>
      <c r="E31" s="69"/>
      <c r="F31" s="69"/>
      <c r="G31" s="69"/>
      <c r="H31" s="70"/>
      <c r="I31" s="18">
        <v>25</v>
      </c>
      <c r="J31" s="26"/>
      <c r="K31" s="9">
        <f t="shared" si="2"/>
        <v>25</v>
      </c>
      <c r="L31" s="12"/>
    </row>
    <row r="32" spans="1:16" ht="16.5" customHeight="1" thickBot="1">
      <c r="A32" s="37"/>
      <c r="B32" s="71" t="s">
        <v>34</v>
      </c>
      <c r="C32" s="72"/>
      <c r="D32" s="72"/>
      <c r="E32" s="72"/>
      <c r="F32" s="72"/>
      <c r="G32" s="72"/>
      <c r="H32" s="73"/>
      <c r="I32" s="38"/>
      <c r="J32" s="39">
        <v>80</v>
      </c>
      <c r="K32" s="40">
        <f>I32+J32</f>
        <v>80</v>
      </c>
      <c r="L32" s="41"/>
    </row>
    <row r="33" spans="1:11" ht="6" customHeight="1">
      <c r="A33" s="21"/>
      <c r="B33" s="22"/>
      <c r="C33" s="22"/>
      <c r="D33" s="22"/>
      <c r="E33" s="22"/>
      <c r="F33" s="22"/>
      <c r="G33" s="22"/>
      <c r="H33" s="22"/>
      <c r="I33" s="23"/>
      <c r="J33" s="23"/>
      <c r="K33" s="23"/>
    </row>
    <row r="34" spans="1:11" ht="6" customHeight="1">
      <c r="A34" s="21"/>
      <c r="B34" s="22"/>
      <c r="C34" s="22"/>
      <c r="D34" s="22"/>
      <c r="E34" s="22"/>
      <c r="F34" s="22"/>
      <c r="G34" s="22"/>
      <c r="H34" s="22"/>
      <c r="I34" s="23"/>
      <c r="J34" s="23"/>
      <c r="K34" s="23"/>
    </row>
    <row r="35" spans="1:11" s="4" customFormat="1" ht="15.9" customHeight="1">
      <c r="B35" s="47"/>
      <c r="C35" s="48"/>
      <c r="D35" s="49" t="s">
        <v>36</v>
      </c>
      <c r="F35" s="50"/>
      <c r="G35" s="50"/>
      <c r="H35" s="50"/>
      <c r="I35" s="50"/>
      <c r="J35" s="51" t="str">
        <f>IF($N$1="proiect","DIRECTOR EXECUTIV,","SECRETAR GENERAL AL JUDEŢULUI,")</f>
        <v>DIRECTOR EXECUTIV,</v>
      </c>
      <c r="K35" s="52"/>
    </row>
    <row r="36" spans="1:11" s="4" customFormat="1" ht="15.75" customHeight="1">
      <c r="B36" s="53"/>
      <c r="C36" s="48"/>
      <c r="D36" s="54" t="s">
        <v>37</v>
      </c>
      <c r="F36" s="55"/>
      <c r="G36" s="55"/>
      <c r="H36" s="55"/>
      <c r="I36" s="55"/>
      <c r="J36" s="48" t="str">
        <f>IF($N$1="proiect","Hadady Éva Katalin","Crasnai Mihaela Elena Ana")</f>
        <v>Hadady Éva Katalin</v>
      </c>
      <c r="K36" s="56"/>
    </row>
    <row r="37" spans="1:11" s="4" customFormat="1" ht="13.2" customHeight="1">
      <c r="A37" s="42"/>
      <c r="B37" s="42"/>
      <c r="C37" s="48"/>
      <c r="E37" s="57"/>
      <c r="F37" s="48"/>
      <c r="G37" s="54"/>
      <c r="H37" s="54"/>
      <c r="I37" s="58"/>
      <c r="K37" s="56"/>
    </row>
    <row r="38" spans="1:11" s="4" customFormat="1" ht="11.4" customHeight="1">
      <c r="A38" s="42"/>
      <c r="B38" s="42"/>
      <c r="C38" s="48"/>
      <c r="E38" s="57"/>
      <c r="F38" s="48"/>
      <c r="G38" s="54"/>
      <c r="H38" s="54"/>
      <c r="I38" s="58"/>
      <c r="K38" s="56"/>
    </row>
    <row r="39" spans="1:11" s="4" customFormat="1" ht="13.8">
      <c r="A39" s="60" t="s">
        <v>38</v>
      </c>
      <c r="B39" s="54"/>
      <c r="C39" s="48"/>
      <c r="E39" s="57"/>
      <c r="F39" s="48"/>
      <c r="J39" s="54" t="str">
        <f>IF($N$1="proiect","ŞEF SERVICIU,"," ")</f>
        <v>ŞEF SERVICIU,</v>
      </c>
      <c r="K39" s="56"/>
    </row>
    <row r="40" spans="1:11" s="4" customFormat="1" ht="13.8">
      <c r="A40" s="60" t="s">
        <v>39</v>
      </c>
      <c r="B40" s="59"/>
      <c r="C40" s="55"/>
      <c r="E40" s="57"/>
      <c r="F40" s="48"/>
      <c r="J40" s="54" t="str">
        <f>IF($N$1="proiect","Manţa Magdalena Sofia"," ")</f>
        <v>Manţa Magdalena Sofia</v>
      </c>
      <c r="K40" s="56"/>
    </row>
    <row r="41" spans="1:11" s="63" customFormat="1" ht="13.2" hidden="1">
      <c r="B41" s="61"/>
      <c r="C41" s="62"/>
      <c r="E41" s="64"/>
      <c r="F41" s="65"/>
      <c r="J41" s="66"/>
      <c r="K41" s="67"/>
    </row>
    <row r="42" spans="1:11" s="63" customFormat="1" ht="11.25" hidden="1" customHeight="1">
      <c r="B42" s="61"/>
      <c r="C42" s="62"/>
      <c r="E42" s="64"/>
      <c r="F42" s="65"/>
      <c r="K42" s="67"/>
    </row>
  </sheetData>
  <mergeCells count="31">
    <mergeCell ref="B15:H15"/>
    <mergeCell ref="B19:H19"/>
    <mergeCell ref="B12:H12"/>
    <mergeCell ref="B13:H13"/>
    <mergeCell ref="B14:H14"/>
    <mergeCell ref="B17:H17"/>
    <mergeCell ref="B16:H16"/>
    <mergeCell ref="B18:H18"/>
    <mergeCell ref="I1:L1"/>
    <mergeCell ref="I10:I11"/>
    <mergeCell ref="I4:L4"/>
    <mergeCell ref="A6:L6"/>
    <mergeCell ref="A7:L7"/>
    <mergeCell ref="L10:L11"/>
    <mergeCell ref="A10:A11"/>
    <mergeCell ref="B10:H11"/>
    <mergeCell ref="J10:J11"/>
    <mergeCell ref="K10:K11"/>
    <mergeCell ref="B20:H20"/>
    <mergeCell ref="B25:H25"/>
    <mergeCell ref="B26:H26"/>
    <mergeCell ref="B21:H21"/>
    <mergeCell ref="B22:H22"/>
    <mergeCell ref="B23:H23"/>
    <mergeCell ref="B24:H24"/>
    <mergeCell ref="B31:H31"/>
    <mergeCell ref="B32:H32"/>
    <mergeCell ref="B27:H27"/>
    <mergeCell ref="B28:H28"/>
    <mergeCell ref="B29:H29"/>
    <mergeCell ref="B30:H30"/>
  </mergeCells>
  <phoneticPr fontId="19" type="noConversion"/>
  <printOptions horizontalCentered="1"/>
  <pageMargins left="0.31496062992125984" right="0.15748031496062992" top="0.59055118110236227" bottom="0.31496062992125984" header="0.51181102362204722" footer="0.19685039370078741"/>
  <pageSetup paperSize="9" scale="95" orientation="portrait" horizontalDpi="4294967294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Éva Vajda</cp:lastModifiedBy>
  <cp:lastPrinted>2022-04-09T11:42:42Z</cp:lastPrinted>
  <dcterms:created xsi:type="dcterms:W3CDTF">2011-08-04T14:27:52Z</dcterms:created>
  <dcterms:modified xsi:type="dcterms:W3CDTF">2022-04-09T11:42:54Z</dcterms:modified>
</cp:coreProperties>
</file>