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logh.mirabela\Desktop\PH 3\"/>
    </mc:Choice>
  </mc:AlternateContent>
  <xr:revisionPtr revIDLastSave="0" documentId="8_{BC63E03E-D78C-48BC-9F81-20EB8373ECA5}" xr6:coauthVersionLast="47" xr6:coauthVersionMax="47" xr10:uidLastSave="{00000000-0000-0000-0000-000000000000}"/>
  <bookViews>
    <workbookView xWindow="390" yWindow="390" windowWidth="15840" windowHeight="15150"/>
  </bookViews>
  <sheets>
    <sheet name="2023" sheetId="12" r:id="rId1"/>
    <sheet name="2019" sheetId="11" r:id="rId2"/>
    <sheet name="1.7 iul (2)" sheetId="9" state="hidden" r:id="rId3"/>
    <sheet name="1.7 iul" sheetId="8" state="hidden" r:id="rId4"/>
    <sheet name="1.7 mai" sheetId="7" state="hidden" r:id="rId5"/>
    <sheet name="1.7" sheetId="6" state="hidden" r:id="rId6"/>
    <sheet name="rectif" sheetId="4" state="hidden" r:id="rId7"/>
  </sheets>
  <definedNames>
    <definedName name="_xlnm.Print_Titles" localSheetId="3">'1.7 iul'!$9:$11</definedName>
    <definedName name="_xlnm.Print_Titles" localSheetId="2">'1.7 iul (2)'!$9:$11</definedName>
    <definedName name="_xlnm.Print_Titles" localSheetId="4">'1.7 mai'!$9:$11</definedName>
    <definedName name="_xlnm.Print_Titles" localSheetId="1">'2019'!$10:$12</definedName>
    <definedName name="_xlnm.Print_Titles" localSheetId="0">'2023'!$10:$12</definedName>
    <definedName name="_xlnm.Print_Area" localSheetId="5">'1.7'!$A$1:$H$43</definedName>
    <definedName name="_xlnm.Print_Area" localSheetId="3">'1.7 iul'!$A$1:$H$52</definedName>
    <definedName name="_xlnm.Print_Area" localSheetId="2">'1.7 iul (2)'!$A$1:$H$60</definedName>
    <definedName name="_xlnm.Print_Area" localSheetId="4">'1.7 mai'!$A$1:$H$49</definedName>
    <definedName name="_xlnm.Print_Area" localSheetId="1">'2019'!$A$1:$G$82</definedName>
    <definedName name="_xlnm.Print_Area" localSheetId="0">'2023'!$A$1:$E$104</definedName>
    <definedName name="_xlnm.Print_Area" localSheetId="6">rectif!$A$1:$H$45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2" l="1"/>
  <c r="E45" i="12"/>
  <c r="E44" i="12"/>
  <c r="E43" i="12"/>
  <c r="C55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3" i="12"/>
  <c r="E64" i="12"/>
  <c r="C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D55" i="12"/>
  <c r="E66" i="12"/>
  <c r="C17" i="12"/>
  <c r="C16" i="12"/>
  <c r="E63" i="12"/>
  <c r="E62" i="12"/>
  <c r="E46" i="12"/>
  <c r="E47" i="12"/>
  <c r="E48" i="12"/>
  <c r="E49" i="12"/>
  <c r="E50" i="12"/>
  <c r="E51" i="12"/>
  <c r="C38" i="12"/>
  <c r="C40" i="12"/>
  <c r="C53" i="12"/>
  <c r="C98" i="12"/>
  <c r="C97" i="12"/>
  <c r="C94" i="12"/>
  <c r="C93" i="12"/>
  <c r="E59" i="12"/>
  <c r="E65" i="12"/>
  <c r="E60" i="12"/>
  <c r="E57" i="12"/>
  <c r="D19" i="12"/>
  <c r="D53" i="12"/>
  <c r="D17" i="12"/>
  <c r="E2" i="12"/>
  <c r="E56" i="12"/>
  <c r="E61" i="12"/>
  <c r="E58" i="12"/>
  <c r="E54" i="12"/>
  <c r="E53" i="12"/>
  <c r="E42" i="12"/>
  <c r="E41" i="12"/>
  <c r="E39" i="12"/>
  <c r="D38" i="12"/>
  <c r="E18" i="12"/>
  <c r="E15" i="12"/>
  <c r="E14" i="12"/>
  <c r="D3" i="11"/>
  <c r="D58" i="11"/>
  <c r="D55" i="11"/>
  <c r="F31" i="11"/>
  <c r="D19" i="11"/>
  <c r="F30" i="11"/>
  <c r="F29" i="11"/>
  <c r="F53" i="11"/>
  <c r="D36" i="11"/>
  <c r="D34" i="11"/>
  <c r="D33" i="11"/>
  <c r="F33" i="11"/>
  <c r="D17" i="11"/>
  <c r="F17" i="11"/>
  <c r="D56" i="11"/>
  <c r="F24" i="11"/>
  <c r="F25" i="11"/>
  <c r="F26" i="11"/>
  <c r="F27" i="11"/>
  <c r="F28" i="11"/>
  <c r="E19" i="11"/>
  <c r="E56" i="11"/>
  <c r="F56" i="11"/>
  <c r="F55" i="11"/>
  <c r="E58" i="11"/>
  <c r="F58" i="11"/>
  <c r="F71" i="11"/>
  <c r="E36" i="11"/>
  <c r="F40" i="11"/>
  <c r="F41" i="11"/>
  <c r="F43" i="11"/>
  <c r="F44" i="11"/>
  <c r="F45" i="11"/>
  <c r="F46" i="11"/>
  <c r="F14" i="11"/>
  <c r="F65" i="11"/>
  <c r="F66" i="11"/>
  <c r="F23" i="11"/>
  <c r="E17" i="11"/>
  <c r="E16" i="11"/>
  <c r="E34" i="11"/>
  <c r="F34" i="11"/>
  <c r="F60" i="11"/>
  <c r="F15" i="11"/>
  <c r="F18" i="11"/>
  <c r="F20" i="11"/>
  <c r="F19" i="11"/>
  <c r="F21" i="11"/>
  <c r="F22" i="11"/>
  <c r="F35" i="11"/>
  <c r="F37" i="11"/>
  <c r="F38" i="11"/>
  <c r="F39" i="11"/>
  <c r="F47" i="11"/>
  <c r="F48" i="11"/>
  <c r="F49" i="11"/>
  <c r="F50" i="11"/>
  <c r="F51" i="11"/>
  <c r="F52" i="11"/>
  <c r="F54" i="11"/>
  <c r="F57" i="11"/>
  <c r="F59" i="11"/>
  <c r="F61" i="11"/>
  <c r="F62" i="11"/>
  <c r="F63" i="11"/>
  <c r="F64" i="11"/>
  <c r="F67" i="11"/>
  <c r="H2" i="6"/>
  <c r="H3" i="6"/>
  <c r="G14" i="6"/>
  <c r="G12" i="6"/>
  <c r="H15" i="6"/>
  <c r="H16" i="6"/>
  <c r="H17" i="6"/>
  <c r="H18" i="6"/>
  <c r="F19" i="6"/>
  <c r="F14" i="6"/>
  <c r="F12" i="6"/>
  <c r="G19" i="6"/>
  <c r="H21" i="6"/>
  <c r="H22" i="6"/>
  <c r="H19" i="6"/>
  <c r="H14" i="6"/>
  <c r="H12" i="6"/>
  <c r="H23" i="6"/>
  <c r="H24" i="6"/>
  <c r="H25" i="6"/>
  <c r="H27" i="6"/>
  <c r="H29" i="6"/>
  <c r="H31" i="6"/>
  <c r="H33" i="6"/>
  <c r="F35" i="6"/>
  <c r="F36" i="6"/>
  <c r="B39" i="6"/>
  <c r="B40" i="6"/>
  <c r="D2" i="11"/>
  <c r="F68" i="11"/>
  <c r="F69" i="11"/>
  <c r="F70" i="11"/>
  <c r="H2" i="8"/>
  <c r="H3" i="8"/>
  <c r="H15" i="8"/>
  <c r="G17" i="8"/>
  <c r="H17" i="8"/>
  <c r="H18" i="8"/>
  <c r="H19" i="8"/>
  <c r="H20" i="8"/>
  <c r="H21" i="8"/>
  <c r="G22" i="8"/>
  <c r="H22" i="8"/>
  <c r="H24" i="8"/>
  <c r="H25" i="8"/>
  <c r="H26" i="8"/>
  <c r="H27" i="8"/>
  <c r="H28" i="8"/>
  <c r="H29" i="8"/>
  <c r="H32" i="8"/>
  <c r="H31" i="8"/>
  <c r="H33" i="8"/>
  <c r="H35" i="8"/>
  <c r="H37" i="8"/>
  <c r="H39" i="8"/>
  <c r="H41" i="8"/>
  <c r="F44" i="8"/>
  <c r="F45" i="8"/>
  <c r="B48" i="8"/>
  <c r="B49" i="8"/>
  <c r="H2" i="9"/>
  <c r="H3" i="9"/>
  <c r="H14" i="9"/>
  <c r="G17" i="9"/>
  <c r="G16" i="9"/>
  <c r="G12" i="9"/>
  <c r="H17" i="9"/>
  <c r="H18" i="9"/>
  <c r="F19" i="9"/>
  <c r="F16" i="9"/>
  <c r="G19" i="9"/>
  <c r="H20" i="9"/>
  <c r="H21" i="9"/>
  <c r="H19" i="9"/>
  <c r="H22" i="9"/>
  <c r="H23" i="9"/>
  <c r="H24" i="9"/>
  <c r="H25" i="9"/>
  <c r="H26" i="9"/>
  <c r="H27" i="9"/>
  <c r="H28" i="9"/>
  <c r="H29" i="9"/>
  <c r="H30" i="9"/>
  <c r="H31" i="9"/>
  <c r="H32" i="9"/>
  <c r="G34" i="9"/>
  <c r="G35" i="9"/>
  <c r="H35" i="9"/>
  <c r="H36" i="9"/>
  <c r="H37" i="9"/>
  <c r="F38" i="9"/>
  <c r="G38" i="9"/>
  <c r="H38" i="9"/>
  <c r="H34" i="9"/>
  <c r="H39" i="9"/>
  <c r="G41" i="9"/>
  <c r="H41" i="9"/>
  <c r="H42" i="9"/>
  <c r="H43" i="9"/>
  <c r="H44" i="9"/>
  <c r="H45" i="9"/>
  <c r="G47" i="9"/>
  <c r="H47" i="9"/>
  <c r="H48" i="9"/>
  <c r="E51" i="9"/>
  <c r="E52" i="9"/>
  <c r="A55" i="9"/>
  <c r="A56" i="9"/>
  <c r="H2" i="7"/>
  <c r="H3" i="7"/>
  <c r="H15" i="7"/>
  <c r="H18" i="7"/>
  <c r="H19" i="7"/>
  <c r="H20" i="7"/>
  <c r="H21" i="7"/>
  <c r="F22" i="7"/>
  <c r="H22" i="7"/>
  <c r="G22" i="7"/>
  <c r="G17" i="7"/>
  <c r="G12" i="7"/>
  <c r="H24" i="7"/>
  <c r="H25" i="7"/>
  <c r="H26" i="7"/>
  <c r="H27" i="7"/>
  <c r="H28" i="7"/>
  <c r="H29" i="7"/>
  <c r="F31" i="7"/>
  <c r="H32" i="7"/>
  <c r="H33" i="7"/>
  <c r="H31" i="7"/>
  <c r="H35" i="7"/>
  <c r="H37" i="7"/>
  <c r="H39" i="7"/>
  <c r="F41" i="7"/>
  <c r="F42" i="7"/>
  <c r="B45" i="7"/>
  <c r="B46" i="7"/>
  <c r="H2" i="4"/>
  <c r="H3" i="4"/>
  <c r="F14" i="4"/>
  <c r="G14" i="4"/>
  <c r="H15" i="4"/>
  <c r="H14" i="4"/>
  <c r="H16" i="4"/>
  <c r="F17" i="4"/>
  <c r="G17" i="4"/>
  <c r="H18" i="4"/>
  <c r="H17" i="4"/>
  <c r="F19" i="4"/>
  <c r="G19" i="4"/>
  <c r="H20" i="4"/>
  <c r="H19" i="4"/>
  <c r="H21" i="4"/>
  <c r="F23" i="4"/>
  <c r="F22" i="4"/>
  <c r="F12" i="4"/>
  <c r="G23" i="4"/>
  <c r="H24" i="4"/>
  <c r="H25" i="4"/>
  <c r="H23" i="4"/>
  <c r="H22" i="4"/>
  <c r="H26" i="4"/>
  <c r="H27" i="4"/>
  <c r="H28" i="4"/>
  <c r="H29" i="4"/>
  <c r="F30" i="4"/>
  <c r="G30" i="4"/>
  <c r="G22" i="4"/>
  <c r="H31" i="4"/>
  <c r="H32" i="4"/>
  <c r="H30" i="4"/>
  <c r="F33" i="4"/>
  <c r="G33" i="4"/>
  <c r="H34" i="4"/>
  <c r="H33" i="4"/>
  <c r="G36" i="4"/>
  <c r="G37" i="4"/>
  <c r="G41" i="4"/>
  <c r="G42" i="4"/>
  <c r="E55" i="11"/>
  <c r="E33" i="11"/>
  <c r="E13" i="11"/>
  <c r="F42" i="11"/>
  <c r="D16" i="11"/>
  <c r="D13" i="11"/>
  <c r="F36" i="11"/>
  <c r="G12" i="4"/>
  <c r="H12" i="4"/>
  <c r="H16" i="9"/>
  <c r="H12" i="9"/>
  <c r="F17" i="7"/>
  <c r="G12" i="8"/>
  <c r="H12" i="8"/>
  <c r="F12" i="7"/>
  <c r="H12" i="7"/>
  <c r="H17" i="7"/>
  <c r="F13" i="11"/>
  <c r="F16" i="11"/>
  <c r="D52" i="12"/>
  <c r="E55" i="12"/>
  <c r="D37" i="12"/>
  <c r="C52" i="12"/>
  <c r="E38" i="12"/>
  <c r="C37" i="12"/>
  <c r="E52" i="12"/>
  <c r="E17" i="12"/>
  <c r="D16" i="12"/>
  <c r="E19" i="12"/>
  <c r="E40" i="12"/>
  <c r="E37" i="12"/>
  <c r="C13" i="12"/>
  <c r="E16" i="12"/>
  <c r="D13" i="12"/>
  <c r="E13" i="12"/>
</calcChain>
</file>

<file path=xl/comments1.xml><?xml version="1.0" encoding="utf-8"?>
<comments xmlns="http://schemas.openxmlformats.org/spreadsheetml/2006/main">
  <authors>
    <author>aiwa</author>
  </authors>
  <commentList>
    <comment ref="J1" authorId="0" shapeId="0">
      <text>
        <r>
          <rPr>
            <sz val="9"/>
            <rFont val="Times New Roman"/>
            <family val="1"/>
          </rPr>
          <t>se completează cu proiect, daca este proiect şi hot daca este hotărăre!!!!</t>
        </r>
      </text>
    </comment>
  </commentList>
</comments>
</file>

<file path=xl/sharedStrings.xml><?xml version="1.0" encoding="utf-8"?>
<sst xmlns="http://schemas.openxmlformats.org/spreadsheetml/2006/main" count="524" uniqueCount="251">
  <si>
    <t>ROMÂNIA</t>
  </si>
  <si>
    <t>Anexa nr. 1.7</t>
  </si>
  <si>
    <t>HOT</t>
  </si>
  <si>
    <t>Judeţul Satu Mare</t>
  </si>
  <si>
    <t>Consiliul Judeţean Satu Mare</t>
  </si>
  <si>
    <t xml:space="preserve">                           </t>
  </si>
  <si>
    <t>REPARTIZAREA</t>
  </si>
  <si>
    <t>pe unităţi spitaliceşti a unor sume prevăzute la capitolul 66.02 - Sănătate</t>
  </si>
  <si>
    <t xml:space="preserve"> - lei -</t>
  </si>
  <si>
    <t>EXPLICAŢII</t>
  </si>
  <si>
    <t>Influenţe (+/-)</t>
  </si>
  <si>
    <t>TOTAL</t>
  </si>
  <si>
    <t>din care pentru:</t>
  </si>
  <si>
    <t>Cofinanţare cf. prevederilor art. 190^5 din Legea nr. 95/2006 privind reforma în domeniul sănătăţii, cu modificările şi completările ulterioare</t>
  </si>
  <si>
    <t>SPITALUL JUDEŢEAN  DE URGENŢĂ SATU MARE</t>
  </si>
  <si>
    <t>a)</t>
  </si>
  <si>
    <t>Cheltuieli curente (rd. 1.1)</t>
  </si>
  <si>
    <t>1.1</t>
  </si>
  <si>
    <t xml:space="preserve">Bunuri şi servicii </t>
  </si>
  <si>
    <t>b)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</si>
  <si>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</si>
  <si>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</si>
  <si>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</si>
  <si>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</si>
  <si>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</si>
  <si>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</si>
  <si>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</si>
  <si>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</si>
  <si>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</si>
  <si>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</si>
  <si>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</si>
  <si>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</si>
  <si>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</si>
  <si>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</si>
  <si>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</si>
  <si>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</si>
  <si>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</si>
  <si>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2</t>
  </si>
  <si>
    <t>SPITALUL ORĂŞENESC NEGREŞTI OAŞ</t>
  </si>
  <si>
    <t>3</t>
  </si>
  <si>
    <t xml:space="preserve">SPITALUL DE PNEUMOFTIZIOLOGIE SATU MARE               </t>
  </si>
  <si>
    <t>SERVICIUL JUDEŢEAN DE AMBULANŢĂ SATU MARE</t>
  </si>
  <si>
    <t>PREŞEDINTE,</t>
  </si>
  <si>
    <t>Ştef Mihai Adrian</t>
  </si>
  <si>
    <t>5 ex</t>
  </si>
  <si>
    <t>hot</t>
  </si>
  <si>
    <t>Buget aprobat 2012</t>
  </si>
  <si>
    <t>Buget rectificat 2012</t>
  </si>
  <si>
    <t>a</t>
  </si>
  <si>
    <t>Cheltuieli curente (rd. 2.1)</t>
  </si>
  <si>
    <t>Obiecte de inventar necesare pentru implementarea sistemului de prescripţie electronică (calculatoare, monitoare şi imprimante)</t>
  </si>
  <si>
    <t>b</t>
  </si>
  <si>
    <t>Cheltuieli de capital (de la rd 2.2 pănă la 2.14)</t>
  </si>
  <si>
    <t>Reabilitare imobil Ambulatoriu II al Spitalului Judeţean de Urgenţă situat în mun. Satu Mare, str.Gh.Lazăr nr.5</t>
  </si>
  <si>
    <t>Reabilitare, consolidare şi echipare Spital Judeţean de Urgenţă II</t>
  </si>
  <si>
    <t>Reabilitare imobil Ambulatoriu I al Spitalului Judeţean de Urgenţă situat în mun. Satu Mare, str. Ravensburg</t>
  </si>
  <si>
    <t>Amenajare clădire fosta secţie obstetrică, secţia pediatrie Tăşnad</t>
  </si>
  <si>
    <t>RK - ,,Reabilitare şi extindere Spital Judeţean de Urgenţă Satu Mare" (Reparaţii capitale - U.P.U.)</t>
  </si>
  <si>
    <t>RK - sectia Oncologie</t>
  </si>
  <si>
    <t>Sistem monitorizare telemetrică în patologia cardiovasculară</t>
  </si>
  <si>
    <t>Aparatura medicala</t>
  </si>
  <si>
    <t>RK - Amenajare spatiu ORL</t>
  </si>
  <si>
    <t>Instalatie de ventilatie la sectia psihiatrie cronici si intocmire documentatie tehnico-economica</t>
  </si>
  <si>
    <t>Sistem supraveghere video</t>
  </si>
  <si>
    <t>Licenta Microsoft Windows</t>
  </si>
  <si>
    <t>Semnatura digitala</t>
  </si>
  <si>
    <t>Cheltuieli curente (rd. 3.1 + rd.3.2)</t>
  </si>
  <si>
    <t>Reţea informatică pentru implementarea sistemului de prescripţie electronică</t>
  </si>
  <si>
    <t>Cheltuieli de capital (rd 3.3)</t>
  </si>
  <si>
    <t>3.3</t>
  </si>
  <si>
    <t>Reparaţii capitale la grupuri sanitare</t>
  </si>
  <si>
    <t>4</t>
  </si>
  <si>
    <t>4.1</t>
  </si>
  <si>
    <t>Reparaţii capitale acoperiş bloc alimentar secţii Bixad</t>
  </si>
  <si>
    <t>4.2</t>
  </si>
  <si>
    <t>Refacere reţea telefonie fixă secţiile III şi IV Bixad</t>
  </si>
  <si>
    <t>4.3</t>
  </si>
  <si>
    <t>Upgradare centrală telefonică Satu Mare</t>
  </si>
  <si>
    <t>4.4</t>
  </si>
  <si>
    <t>Calculatoare P4,2Ghz,RAM 2GB,cu monitor 1280x1024,17",imprimanta laser 1200x1200DPI,sistem operare Windows 7</t>
  </si>
  <si>
    <t>5</t>
  </si>
  <si>
    <t>5.1</t>
  </si>
  <si>
    <t>Reabilitarea imobilului Serviciului de Ambulanţă Judeţean Satu Mare şi reabilitarea garajelor şi amenajarea incintei S.A.J. Satu Mare</t>
  </si>
  <si>
    <t>Red./Tehn. ONE</t>
  </si>
  <si>
    <t xml:space="preserve"> lei</t>
  </si>
  <si>
    <t>Buget aprobat 2011</t>
  </si>
  <si>
    <t>Buget modificat 2011</t>
  </si>
  <si>
    <t>"Reabilitare şi extindere Spital Judeţean de Urgenţă Satu Mare" (reparaţii capitale Unitate de Primiri Urgenţe RK - UPU)</t>
  </si>
  <si>
    <t>Lucrări la "consolidare, restaurare, reamenajare interioară pentru Spitalul de boli infecţioase situat în municipiul Satu Mare - str. Corvinilor, nr. 47 - monument istoric"</t>
  </si>
  <si>
    <t>Lucrări de "Reabilitare a centralei termice la Spitalul Judeţean de Urgenţă nr. 2 Satu Mare"</t>
  </si>
  <si>
    <t>Sistem informatic "e-Cub - Sistem integrat de gestiune financiar-contabilă"</t>
  </si>
  <si>
    <t>Cofinanţare cf. prevederilor art. 190^5 din Legea nr. 95/2006 privind reforma în domeniul sănătăţii, cu modificările şi completările ulterioare, aferentă Spitalului Judeţean de Urgenţă Satu Mare</t>
  </si>
  <si>
    <t>din care:</t>
  </si>
  <si>
    <t>Cofinanţare achiziţionare computer tomograf pentru Secţia oncologie cf. adresei MS nr. CSA 831/31.01.2011</t>
  </si>
  <si>
    <t>Cofinanţare reparaţie capitală Secţia oncologie cf. adresei MS nr. CSA 831/31.01.2011</t>
  </si>
  <si>
    <t>Cofinanţare reparaţie capitală Secţia anestezie şi terapie intensivă cf. adresei MS nr. CSA 1643/17.02.2011</t>
  </si>
  <si>
    <t>Cofinanţare achiziţionare aparatură medicală conform adresei MS nr. CSA 3790/06.04.2011</t>
  </si>
  <si>
    <t>Asistenţă tehnică şi consultanţă proiect "SEENAPSE" - Sistem electronic de eficientizare a networkingului aplicat în sistemul de e-sănătate din Judeţul Satu Mare</t>
  </si>
  <si>
    <t>Achiziţionare 10 licenţe program informatic UPU</t>
  </si>
  <si>
    <t>Cheltuieli de capital</t>
  </si>
  <si>
    <t>SPITALUL DE PNEUMOFTIZIOLOGIE SATU MARE</t>
  </si>
  <si>
    <t>SPITALUL ORĂŞENESC TĂŞNAD</t>
  </si>
  <si>
    <t>CRUCEA ROŞIE SATU MARE</t>
  </si>
  <si>
    <t>Csehi Árpád Szabolcs</t>
  </si>
  <si>
    <t>Red./Tehn. VE</t>
  </si>
  <si>
    <t>Red./Tehn. M.A.</t>
  </si>
  <si>
    <t>1.2</t>
  </si>
  <si>
    <t>1.3</t>
  </si>
  <si>
    <t>1.4</t>
  </si>
  <si>
    <t>1.5</t>
  </si>
  <si>
    <t>1.6</t>
  </si>
  <si>
    <t>proiect</t>
  </si>
  <si>
    <t>pe unităţi spitaliceşti a sumelor prevăzute la capitolul 66.02 - Sănătate</t>
  </si>
  <si>
    <t>mii lei</t>
  </si>
  <si>
    <t>Buget aprobat 2008</t>
  </si>
  <si>
    <t>Buget rectificat 2008</t>
  </si>
  <si>
    <t>TOTAL CAPITOL  66.02 - SĂNĂTATE</t>
  </si>
  <si>
    <t>reamenajare şi reabilitare unitate de primire urgenţă din cadrul Spitalului Judeţean Satu Mare</t>
  </si>
  <si>
    <t>reamenajare şi reabilitare clădire strada Piaţa Revoliţiei nr. 2-3 în vedera mutării Secţiei psihiatrie acuţi şi Secţiei psihiatrie cronici</t>
  </si>
  <si>
    <t>SPITALUL MUNICIPAL CAREI</t>
  </si>
  <si>
    <t>reparaţii capitale</t>
  </si>
  <si>
    <t>SPITALUL ORĂŞENESC NEGREŞTI-OAŞ</t>
  </si>
  <si>
    <t>reparaţii curente - amenajare spaţiu urgenţă şi primire bolnavi</t>
  </si>
  <si>
    <t>studiu de fezabilitate pentru Modernizare ambulatoriu integrat al Spitalului orăşenesc Negreşti-Oaş</t>
  </si>
  <si>
    <t>reparatii curente</t>
  </si>
  <si>
    <t>recondiţionat băi bolnavi şi personal</t>
  </si>
  <si>
    <t>amenajare vestiar bucătărie</t>
  </si>
  <si>
    <t>reparaţii spaleţi geamuri</t>
  </si>
  <si>
    <t>amenajare laborator biochimie (lucrări reparaţii)</t>
  </si>
  <si>
    <t>tâmplărie pvc (continuare spital şi dispensar TBC Satu Mare)</t>
  </si>
  <si>
    <t>robineţi radiatoare</t>
  </si>
  <si>
    <t>cheltuieli de capital</t>
  </si>
  <si>
    <t>studiu de fezabilitate şi proiect recompartimentare spital</t>
  </si>
  <si>
    <t>lift transport persoane şi instalare</t>
  </si>
  <si>
    <t>reparaţii curente (tâmplărie exterioară, geamuri, uşi, grupuri sanitare, etc.)</t>
  </si>
  <si>
    <t>PREŞEDINTE</t>
  </si>
  <si>
    <t>Red/Tehnred. VE</t>
  </si>
  <si>
    <t>ex. 5</t>
  </si>
  <si>
    <t>Cheltuieli curente (de la rd 1.1 până la 1.2)</t>
  </si>
  <si>
    <t>Cheltuieli de capital (de la rd 2.1 până la 2.7)</t>
  </si>
  <si>
    <t>2.16</t>
  </si>
  <si>
    <t>2.17</t>
  </si>
  <si>
    <t>Cheltuieli de capital (de la rd 2.1 până la 2.22)</t>
  </si>
  <si>
    <t xml:space="preserve"> - mii lei -</t>
  </si>
  <si>
    <t>Buget rectificat 2017</t>
  </si>
  <si>
    <t>Sistem de vizualizare a venelor</t>
  </si>
  <si>
    <t>DALI si expertiza tehnica "Reparatii capitale spital vechi"</t>
  </si>
  <si>
    <t xml:space="preserve">Cheltuieli de capital (de la rd 2.1 până la 2.22)    </t>
  </si>
  <si>
    <t>Monitor functii vitale</t>
  </si>
  <si>
    <t>Trusa autopsie</t>
  </si>
  <si>
    <t>Fierastrau electric</t>
  </si>
  <si>
    <t>Carucior multifunctional medicamente</t>
  </si>
  <si>
    <t>Centrifuga de laborator</t>
  </si>
  <si>
    <t xml:space="preserve">Defibrilator </t>
  </si>
  <si>
    <t xml:space="preserve">DALI si reparatii capitale etaj 4 spital nou </t>
  </si>
  <si>
    <t>DALI sediu administrativ</t>
  </si>
  <si>
    <t>DALI si executie lift exterior ambulator</t>
  </si>
  <si>
    <t>Masa ginecologica</t>
  </si>
  <si>
    <t>Aparatura medicala - cofinantare</t>
  </si>
  <si>
    <t>Reparaţii capitale si recompartimentari sectia Terapie Intensica (ATI) , proiectare si executie</t>
  </si>
  <si>
    <t>Reparatii capitale si recompartimentari - sectia Urologie din cadrul Spitalului Judetean de Urgenta Satu Mare - proiectare si executie</t>
  </si>
  <si>
    <t>Reparatii capitale la sisteme electrice interioare, de iluminat si forta la Spitalul Judetean de Urgenta Satu Mare - Obiectiv 1 str. Ravensburg nr. 1, obiectiv 2 - Piata Eroilor Revolutiei nr. 2-3</t>
  </si>
  <si>
    <t>Extindere constructii si montare grup electrogen 800 kVA</t>
  </si>
  <si>
    <t>Studiu de fezabilitate "Reparatii capitale la tamplarie  - obiectiv 2</t>
  </si>
  <si>
    <t>Studiu de fezabilitate "Statii de preepurare SJUSM , locatia 1 si 2  - obiectiv 2</t>
  </si>
  <si>
    <t>Studiu de fezabilitate "Amenajare statie centrala de sterilizare la SJUSM - obiectiv 1</t>
  </si>
  <si>
    <t>Studiu de fezabilitate "Extindere constructii si montare grup electrogen 800kVA</t>
  </si>
  <si>
    <t>Studiu de fezabilitate  si expertiza tehnica "Reabilitare si modernizare sectia exterioara Tasnad</t>
  </si>
  <si>
    <t>Lucrari de reparatii curente la acoperis - sectia exterioara Tasnad</t>
  </si>
  <si>
    <t>Extindere Spital Judetean de Urgenta Satu Mare - Lucrari de constructii modulare pentru sectia de Neurologie - proiectare si executie</t>
  </si>
  <si>
    <t>Reabilitare și reparații instalaţii sanitare, termice și electrice Bixad – proiectare</t>
  </si>
  <si>
    <t>Stație de epurare și canalizare Bixad – actualizare proiectare</t>
  </si>
  <si>
    <t>Stație de epurare și canalizare Satu Mare – actualizare proiectare</t>
  </si>
  <si>
    <t>Căi acces Satu Mare - proiectare</t>
  </si>
  <si>
    <t>Căi acces Bixad - proiectare</t>
  </si>
  <si>
    <t>Circuite subterane cabluri electrice Satu Mare (proiectare și execuție)</t>
  </si>
  <si>
    <t>Amenajare radiologie Bixad</t>
  </si>
  <si>
    <t>Stație de epurare și canalizare Satu Mare</t>
  </si>
  <si>
    <t>Stație de epurare și canalizare Bixad</t>
  </si>
  <si>
    <t>Reabilitare și reparații instalații sanitare, termice și electrice Bixad</t>
  </si>
  <si>
    <t>pentru anul 2020</t>
  </si>
  <si>
    <t>Buget aprobat 2020</t>
  </si>
  <si>
    <t>Red./Tehn.ONE</t>
  </si>
  <si>
    <t>Crasnai Mihaela Elena Ana</t>
  </si>
  <si>
    <t>Pataki Csaba</t>
  </si>
  <si>
    <t>SECRETAR GENERAL AL JUDEŢULUI,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</si>
  <si>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</si>
  <si>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</si>
  <si>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</si>
  <si>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</si>
  <si>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</si>
  <si>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</si>
  <si>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</si>
  <si>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</si>
  <si>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</si>
  <si>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</si>
  <si>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Amenajare statie centrala desterilizarela SJUSM Obiectiv 1</t>
  </si>
  <si>
    <t>pentru anul 2023</t>
  </si>
  <si>
    <t>Buget aprobat 2023</t>
  </si>
  <si>
    <t>Buget rectificat 2023</t>
  </si>
  <si>
    <t>Lucrari de tamplarie si montaj</t>
  </si>
  <si>
    <t>Statii de preepurare la SJUSM Obiectiv 1 str. Ravensburg nr. 1 si Obiectiv 2 P-ta Eroilor nr. 2-3</t>
  </si>
  <si>
    <t>Lucrari de reparatii sectia exterioara Tasnad conform deviz de lucrari</t>
  </si>
  <si>
    <t>Lucrari de reparatii etaj IV Spital Nou</t>
  </si>
  <si>
    <t>Cofinanțare investiții Buget de Stat</t>
  </si>
  <si>
    <t>Implementare soluție de securitate cibernetică cu servicii SOC</t>
  </si>
  <si>
    <t>Calculatoare</t>
  </si>
  <si>
    <t>Monitor funcții vitale</t>
  </si>
  <si>
    <t>Mașină profesionale de spălat rufe</t>
  </si>
  <si>
    <t>Cărucior multifuncțional</t>
  </si>
  <si>
    <t>Analizor coagulogramă</t>
  </si>
  <si>
    <t>Ecograf portabil</t>
  </si>
  <si>
    <t>Targă transport pacienți cu roți sistem anticădere reglaj pe înălțime</t>
  </si>
  <si>
    <t>Fișier cu 150 sertare pe șină (din lemn sau MDF) pentru Dispensar Satu Mare</t>
  </si>
  <si>
    <t>Defibrilator cardiac</t>
  </si>
  <si>
    <t>Analizor de chimie clinică automat cu modul ISE</t>
  </si>
  <si>
    <t>Hotă cu flux laminar</t>
  </si>
  <si>
    <t>Termostat laborator</t>
  </si>
  <si>
    <t>Senzor CO2 pentru monitor Comen 80</t>
  </si>
  <si>
    <t>Cărucior monitor funcții vitale</t>
  </si>
  <si>
    <t>Luminometru pentru monitorizarea igienizării în unitățile sanitare (teste de sanitație)</t>
  </si>
  <si>
    <t>Sistem de comunicații</t>
  </si>
  <si>
    <t>Grup electrogen</t>
  </si>
  <si>
    <t>Pompă alimentare apă</t>
  </si>
  <si>
    <t>Reabilitare și reparații instalații electrice secția I Satu Mare - proiectare</t>
  </si>
  <si>
    <t>Reabilitare, consolidare și modernizare clădire Spital de Pneumoftiziologie Satu Mare - proiectare</t>
  </si>
  <si>
    <t>Audit energetic clădiri</t>
  </si>
  <si>
    <t>Sistem semnalizare efracție la Secția I Satu Mare (proiectare și execuție)</t>
  </si>
  <si>
    <t>Sistem semnalizare efracție la Secția II Bixad (proiectare și execuție)</t>
  </si>
  <si>
    <t>Sistem alarmare nivel oxigen la Secția I Satu Mare (proiectare și execuție)</t>
  </si>
  <si>
    <t>Sistem alarmare nivel oxigen la Secția II Bixad (proiectare și execuție)</t>
  </si>
  <si>
    <t>Stație epurare Satu Mare</t>
  </si>
  <si>
    <t>Stație epurare Bixad</t>
  </si>
  <si>
    <t>Branșament canalizare la Secția II Bixad (proiectare și execuție)</t>
  </si>
  <si>
    <t>Branșament electric Dispensar Negrești Oaș (proiectare și execuție)</t>
  </si>
  <si>
    <t>Circuite subterane cabluri electrice cu modificare spor de putere la Secția 1 Satu Mare (proiectare și execuție)</t>
  </si>
  <si>
    <t>2.28</t>
  </si>
  <si>
    <t>2.29</t>
  </si>
  <si>
    <t>2.30</t>
  </si>
  <si>
    <t>2.31</t>
  </si>
  <si>
    <t>2.32</t>
  </si>
  <si>
    <t>2.33</t>
  </si>
  <si>
    <t>Dotari/aparatura medicala la sectia de pediatrie</t>
  </si>
  <si>
    <t>Dotari/aparatura medicala la sectia de cardiologie</t>
  </si>
  <si>
    <t>Modernizare statie joasa tensiune</t>
  </si>
  <si>
    <t>Ureteroscop semi rigid</t>
  </si>
  <si>
    <t>Paturi spital</t>
  </si>
  <si>
    <t>Electrocardiograf</t>
  </si>
  <si>
    <t>Placa reductie anatomopatologica</t>
  </si>
  <si>
    <t xml:space="preserve">Sistem full HD sistem laparoscopie </t>
  </si>
  <si>
    <t>Aparat de biochimie automat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</si>
</sst>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71" formatCode="_-* #,##0.00_-;\-* #,##0.00_-;_-* &quot;-&quot;??_-;_-@_-"/>
  </numFmts>
  <fonts count="6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2"/>
      <color indexed="10"/>
      <name val="Times New Roman"/>
      <family val="1"/>
    </font>
    <font>
      <sz val="11"/>
      <name val="Times New Roman CE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19"/>
      <name val="Calibri"/>
      <family val="2"/>
    </font>
    <font>
      <b/>
      <sz val="18"/>
      <color indexed="62"/>
      <name val="Cambria"/>
      <family val="1"/>
    </font>
    <font>
      <b/>
      <sz val="11"/>
      <color indexed="10"/>
      <name val="Calibri"/>
      <family val="2"/>
    </font>
    <font>
      <b/>
      <sz val="11"/>
      <color indexed="62"/>
      <name val="Calibri"/>
      <family val="2"/>
    </font>
    <font>
      <b/>
      <sz val="13"/>
      <color indexed="62"/>
      <name val="Calibri"/>
      <family val="2"/>
    </font>
    <font>
      <b/>
      <sz val="15"/>
      <color indexed="62"/>
      <name val="Calibri"/>
      <family val="2"/>
    </font>
    <font>
      <sz val="12"/>
      <name val="Times New Roman CE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1"/>
      <name val="Times New Roman CE"/>
      <charset val="238"/>
    </font>
    <font>
      <sz val="8"/>
      <name val="Arial"/>
      <family val="2"/>
    </font>
    <font>
      <sz val="1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2"/>
      <color rgb="FFFF0000"/>
      <name val="Times New Roman"/>
      <family val="1"/>
    </font>
    <font>
      <sz val="8"/>
      <color theme="1"/>
      <name val="Arial"/>
      <family val="2"/>
    </font>
    <font>
      <b/>
      <sz val="12"/>
      <color rgb="FF000000"/>
      <name val="Times New Roman"/>
      <family val="1"/>
    </font>
  </fonts>
  <fills count="5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9" fillId="3" borderId="0" applyNumberFormat="0" applyBorder="0" applyAlignment="0" applyProtection="0"/>
    <xf numFmtId="0" fontId="43" fillId="26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9" fillId="5" borderId="0" applyNumberFormat="0" applyBorder="0" applyAlignment="0" applyProtection="0"/>
    <xf numFmtId="0" fontId="43" fillId="27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9" fillId="7" borderId="0" applyNumberFormat="0" applyBorder="0" applyAlignment="0" applyProtection="0"/>
    <xf numFmtId="0" fontId="43" fillId="28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9" fillId="9" borderId="0" applyNumberFormat="0" applyBorder="0" applyAlignment="0" applyProtection="0"/>
    <xf numFmtId="0" fontId="43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9" fillId="10" borderId="0" applyNumberFormat="0" applyBorder="0" applyAlignment="0" applyProtection="0"/>
    <xf numFmtId="0" fontId="43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9" fillId="7" borderId="0" applyNumberFormat="0" applyBorder="0" applyAlignment="0" applyProtection="0"/>
    <xf numFmtId="0" fontId="43" fillId="31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9" fillId="10" borderId="0" applyNumberFormat="0" applyBorder="0" applyAlignment="0" applyProtection="0"/>
    <xf numFmtId="0" fontId="43" fillId="3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9" fillId="5" borderId="0" applyNumberFormat="0" applyBorder="0" applyAlignment="0" applyProtection="0"/>
    <xf numFmtId="0" fontId="43" fillId="33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9" fillId="12" borderId="0" applyNumberFormat="0" applyBorder="0" applyAlignment="0" applyProtection="0"/>
    <xf numFmtId="0" fontId="43" fillId="34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9" fillId="4" borderId="0" applyNumberFormat="0" applyBorder="0" applyAlignment="0" applyProtection="0"/>
    <xf numFmtId="0" fontId="43" fillId="35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9" fillId="10" borderId="0" applyNumberFormat="0" applyBorder="0" applyAlignment="0" applyProtection="0"/>
    <xf numFmtId="0" fontId="43" fillId="3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9" fillId="7" borderId="0" applyNumberFormat="0" applyBorder="0" applyAlignment="0" applyProtection="0"/>
    <xf numFmtId="0" fontId="43" fillId="3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12" fillId="14" borderId="0" applyNumberFormat="0" applyBorder="0" applyAlignment="0" applyProtection="0"/>
    <xf numFmtId="0" fontId="12" fillId="10" borderId="0" applyNumberFormat="0" applyBorder="0" applyAlignment="0" applyProtection="0"/>
    <xf numFmtId="0" fontId="44" fillId="38" borderId="0" applyNumberFormat="0" applyBorder="0" applyAlignment="0" applyProtection="0"/>
    <xf numFmtId="0" fontId="44" fillId="38" borderId="0" applyNumberFormat="0" applyBorder="0" applyAlignment="0" applyProtection="0"/>
    <xf numFmtId="0" fontId="44" fillId="38" borderId="0" applyNumberFormat="0" applyBorder="0" applyAlignment="0" applyProtection="0"/>
    <xf numFmtId="0" fontId="44" fillId="38" borderId="0" applyNumberFormat="0" applyBorder="0" applyAlignment="0" applyProtection="0"/>
    <xf numFmtId="0" fontId="44" fillId="38" borderId="0" applyNumberFormat="0" applyBorder="0" applyAlignment="0" applyProtection="0"/>
    <xf numFmtId="0" fontId="12" fillId="10" borderId="0" applyNumberFormat="0" applyBorder="0" applyAlignment="0" applyProtection="0"/>
    <xf numFmtId="0" fontId="44" fillId="3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5" borderId="0" applyNumberFormat="0" applyBorder="0" applyAlignment="0" applyProtection="0"/>
    <xf numFmtId="0" fontId="44" fillId="39" borderId="0" applyNumberFormat="0" applyBorder="0" applyAlignment="0" applyProtection="0"/>
    <xf numFmtId="0" fontId="44" fillId="39" borderId="0" applyNumberFormat="0" applyBorder="0" applyAlignment="0" applyProtection="0"/>
    <xf numFmtId="0" fontId="44" fillId="39" borderId="0" applyNumberFormat="0" applyBorder="0" applyAlignment="0" applyProtection="0"/>
    <xf numFmtId="0" fontId="44" fillId="39" borderId="0" applyNumberFormat="0" applyBorder="0" applyAlignment="0" applyProtection="0"/>
    <xf numFmtId="0" fontId="44" fillId="39" borderId="0" applyNumberFormat="0" applyBorder="0" applyAlignment="0" applyProtection="0"/>
    <xf numFmtId="0" fontId="12" fillId="15" borderId="0" applyNumberFormat="0" applyBorder="0" applyAlignment="0" applyProtection="0"/>
    <xf numFmtId="0" fontId="44" fillId="3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12" fillId="13" borderId="0" applyNumberFormat="0" applyBorder="0" applyAlignment="0" applyProtection="0"/>
    <xf numFmtId="0" fontId="44" fillId="4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4" borderId="0" applyNumberFormat="0" applyBorder="0" applyAlignment="0" applyProtection="0"/>
    <xf numFmtId="0" fontId="44" fillId="41" borderId="0" applyNumberFormat="0" applyBorder="0" applyAlignment="0" applyProtection="0"/>
    <xf numFmtId="0" fontId="44" fillId="41" borderId="0" applyNumberFormat="0" applyBorder="0" applyAlignment="0" applyProtection="0"/>
    <xf numFmtId="0" fontId="44" fillId="41" borderId="0" applyNumberFormat="0" applyBorder="0" applyAlignment="0" applyProtection="0"/>
    <xf numFmtId="0" fontId="44" fillId="41" borderId="0" applyNumberFormat="0" applyBorder="0" applyAlignment="0" applyProtection="0"/>
    <xf numFmtId="0" fontId="44" fillId="41" borderId="0" applyNumberFormat="0" applyBorder="0" applyAlignment="0" applyProtection="0"/>
    <xf numFmtId="0" fontId="12" fillId="4" borderId="0" applyNumberFormat="0" applyBorder="0" applyAlignment="0" applyProtection="0"/>
    <xf numFmtId="0" fontId="44" fillId="41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44" fillId="42" borderId="0" applyNumberFormat="0" applyBorder="0" applyAlignment="0" applyProtection="0"/>
    <xf numFmtId="0" fontId="44" fillId="42" borderId="0" applyNumberFormat="0" applyBorder="0" applyAlignment="0" applyProtection="0"/>
    <xf numFmtId="0" fontId="44" fillId="42" borderId="0" applyNumberFormat="0" applyBorder="0" applyAlignment="0" applyProtection="0"/>
    <xf numFmtId="0" fontId="44" fillId="42" borderId="0" applyNumberFormat="0" applyBorder="0" applyAlignment="0" applyProtection="0"/>
    <xf numFmtId="0" fontId="44" fillId="42" borderId="0" applyNumberFormat="0" applyBorder="0" applyAlignment="0" applyProtection="0"/>
    <xf numFmtId="0" fontId="12" fillId="10" borderId="0" applyNumberFormat="0" applyBorder="0" applyAlignment="0" applyProtection="0"/>
    <xf numFmtId="0" fontId="44" fillId="42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8" borderId="0" applyNumberFormat="0" applyBorder="0" applyAlignment="0" applyProtection="0"/>
    <xf numFmtId="0" fontId="12" fillId="5" borderId="0" applyNumberFormat="0" applyBorder="0" applyAlignment="0" applyProtection="0"/>
    <xf numFmtId="0" fontId="44" fillId="43" borderId="0" applyNumberFormat="0" applyBorder="0" applyAlignment="0" applyProtection="0"/>
    <xf numFmtId="0" fontId="44" fillId="43" borderId="0" applyNumberFormat="0" applyBorder="0" applyAlignment="0" applyProtection="0"/>
    <xf numFmtId="0" fontId="44" fillId="43" borderId="0" applyNumberFormat="0" applyBorder="0" applyAlignment="0" applyProtection="0"/>
    <xf numFmtId="0" fontId="44" fillId="43" borderId="0" applyNumberFormat="0" applyBorder="0" applyAlignment="0" applyProtection="0"/>
    <xf numFmtId="0" fontId="44" fillId="43" borderId="0" applyNumberFormat="0" applyBorder="0" applyAlignment="0" applyProtection="0"/>
    <xf numFmtId="0" fontId="12" fillId="5" borderId="0" applyNumberFormat="0" applyBorder="0" applyAlignment="0" applyProtection="0"/>
    <xf numFmtId="0" fontId="44" fillId="4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12" fillId="20" borderId="0" applyNumberFormat="0" applyBorder="0" applyAlignment="0" applyProtection="0"/>
    <xf numFmtId="0" fontId="44" fillId="4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12" fillId="15" borderId="0" applyNumberFormat="0" applyBorder="0" applyAlignment="0" applyProtection="0"/>
    <xf numFmtId="0" fontId="44" fillId="4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12" fillId="13" borderId="0" applyNumberFormat="0" applyBorder="0" applyAlignment="0" applyProtection="0"/>
    <xf numFmtId="0" fontId="44" fillId="46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23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12" fillId="23" borderId="0" applyNumberFormat="0" applyBorder="0" applyAlignment="0" applyProtection="0"/>
    <xf numFmtId="0" fontId="44" fillId="47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12" fillId="17" borderId="0" applyNumberFormat="0" applyBorder="0" applyAlignment="0" applyProtection="0"/>
    <xf numFmtId="0" fontId="44" fillId="4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5" borderId="0" applyNumberFormat="0" applyBorder="0" applyAlignment="0" applyProtection="0"/>
    <xf numFmtId="0" fontId="12" fillId="21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44" fillId="49" borderId="0" applyNumberFormat="0" applyBorder="0" applyAlignment="0" applyProtection="0"/>
    <xf numFmtId="0" fontId="12" fillId="21" borderId="0" applyNumberFormat="0" applyBorder="0" applyAlignment="0" applyProtection="0"/>
    <xf numFmtId="0" fontId="44" fillId="49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4" fillId="8" borderId="0" applyNumberFormat="0" applyBorder="0" applyAlignment="0" applyProtection="0"/>
    <xf numFmtId="0" fontId="45" fillId="50" borderId="0" applyNumberFormat="0" applyBorder="0" applyAlignment="0" applyProtection="0"/>
    <xf numFmtId="0" fontId="45" fillId="50" borderId="0" applyNumberFormat="0" applyBorder="0" applyAlignment="0" applyProtection="0"/>
    <xf numFmtId="0" fontId="45" fillId="50" borderId="0" applyNumberFormat="0" applyBorder="0" applyAlignment="0" applyProtection="0"/>
    <xf numFmtId="0" fontId="45" fillId="50" borderId="0" applyNumberFormat="0" applyBorder="0" applyAlignment="0" applyProtection="0"/>
    <xf numFmtId="0" fontId="45" fillId="50" borderId="0" applyNumberFormat="0" applyBorder="0" applyAlignment="0" applyProtection="0"/>
    <xf numFmtId="0" fontId="14" fillId="8" borderId="0" applyNumberFormat="0" applyBorder="0" applyAlignment="0" applyProtection="0"/>
    <xf numFmtId="0" fontId="45" fillId="50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33" fillId="24" borderId="1" applyNumberFormat="0" applyAlignment="0" applyProtection="0"/>
    <xf numFmtId="0" fontId="46" fillId="51" borderId="100" applyNumberFormat="0" applyAlignment="0" applyProtection="0"/>
    <xf numFmtId="0" fontId="46" fillId="51" borderId="100" applyNumberFormat="0" applyAlignment="0" applyProtection="0"/>
    <xf numFmtId="0" fontId="46" fillId="51" borderId="100" applyNumberFormat="0" applyAlignment="0" applyProtection="0"/>
    <xf numFmtId="0" fontId="46" fillId="51" borderId="100" applyNumberFormat="0" applyAlignment="0" applyProtection="0"/>
    <xf numFmtId="0" fontId="46" fillId="51" borderId="100" applyNumberFormat="0" applyAlignment="0" applyProtection="0"/>
    <xf numFmtId="0" fontId="33" fillId="24" borderId="1" applyNumberFormat="0" applyAlignment="0" applyProtection="0"/>
    <xf numFmtId="0" fontId="46" fillId="51" borderId="100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33" fillId="24" borderId="1" applyNumberFormat="0" applyAlignment="0" applyProtection="0"/>
    <xf numFmtId="0" fontId="15" fillId="25" borderId="2" applyNumberFormat="0" applyAlignment="0" applyProtection="0"/>
    <xf numFmtId="0" fontId="47" fillId="52" borderId="101" applyNumberFormat="0" applyAlignment="0" applyProtection="0"/>
    <xf numFmtId="0" fontId="47" fillId="52" borderId="101" applyNumberFormat="0" applyAlignment="0" applyProtection="0"/>
    <xf numFmtId="0" fontId="47" fillId="52" borderId="101" applyNumberFormat="0" applyAlignment="0" applyProtection="0"/>
    <xf numFmtId="0" fontId="47" fillId="52" borderId="101" applyNumberFormat="0" applyAlignment="0" applyProtection="0"/>
    <xf numFmtId="0" fontId="47" fillId="52" borderId="101" applyNumberFormat="0" applyAlignment="0" applyProtection="0"/>
    <xf numFmtId="0" fontId="15" fillId="25" borderId="2" applyNumberFormat="0" applyAlignment="0" applyProtection="0"/>
    <xf numFmtId="0" fontId="47" fillId="52" borderId="101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0" fontId="15" fillId="25" borderId="2" applyNumberFormat="0" applyAlignment="0" applyProtection="0"/>
    <xf numFmtId="43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16" fillId="10" borderId="0" applyNumberFormat="0" applyBorder="0" applyAlignment="0" applyProtection="0"/>
    <xf numFmtId="0" fontId="49" fillId="5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6" fillId="0" borderId="3" applyNumberFormat="0" applyFill="0" applyAlignment="0" applyProtection="0"/>
    <xf numFmtId="0" fontId="50" fillId="0" borderId="102" applyNumberFormat="0" applyFill="0" applyAlignment="0" applyProtection="0"/>
    <xf numFmtId="0" fontId="50" fillId="0" borderId="102" applyNumberFormat="0" applyFill="0" applyAlignment="0" applyProtection="0"/>
    <xf numFmtId="0" fontId="50" fillId="0" borderId="102" applyNumberFormat="0" applyFill="0" applyAlignment="0" applyProtection="0"/>
    <xf numFmtId="0" fontId="50" fillId="0" borderId="102" applyNumberFormat="0" applyFill="0" applyAlignment="0" applyProtection="0"/>
    <xf numFmtId="0" fontId="50" fillId="0" borderId="102" applyNumberFormat="0" applyFill="0" applyAlignment="0" applyProtection="0"/>
    <xf numFmtId="0" fontId="36" fillId="0" borderId="3" applyNumberFormat="0" applyFill="0" applyAlignment="0" applyProtection="0"/>
    <xf numFmtId="0" fontId="50" fillId="0" borderId="102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5" fillId="0" borderId="4" applyNumberFormat="0" applyFill="0" applyAlignment="0" applyProtection="0"/>
    <xf numFmtId="0" fontId="51" fillId="0" borderId="103" applyNumberFormat="0" applyFill="0" applyAlignment="0" applyProtection="0"/>
    <xf numFmtId="0" fontId="51" fillId="0" borderId="103" applyNumberFormat="0" applyFill="0" applyAlignment="0" applyProtection="0"/>
    <xf numFmtId="0" fontId="51" fillId="0" borderId="103" applyNumberFormat="0" applyFill="0" applyAlignment="0" applyProtection="0"/>
    <xf numFmtId="0" fontId="51" fillId="0" borderId="103" applyNumberFormat="0" applyFill="0" applyAlignment="0" applyProtection="0"/>
    <xf numFmtId="0" fontId="51" fillId="0" borderId="103" applyNumberFormat="0" applyFill="0" applyAlignment="0" applyProtection="0"/>
    <xf numFmtId="0" fontId="35" fillId="0" borderId="4" applyNumberFormat="0" applyFill="0" applyAlignment="0" applyProtection="0"/>
    <xf numFmtId="0" fontId="51" fillId="0" borderId="103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4" fillId="0" borderId="5" applyNumberFormat="0" applyFill="0" applyAlignment="0" applyProtection="0"/>
    <xf numFmtId="0" fontId="52" fillId="0" borderId="104" applyNumberFormat="0" applyFill="0" applyAlignment="0" applyProtection="0"/>
    <xf numFmtId="0" fontId="52" fillId="0" borderId="104" applyNumberFormat="0" applyFill="0" applyAlignment="0" applyProtection="0"/>
    <xf numFmtId="0" fontId="52" fillId="0" borderId="104" applyNumberFormat="0" applyFill="0" applyAlignment="0" applyProtection="0"/>
    <xf numFmtId="0" fontId="52" fillId="0" borderId="104" applyNumberFormat="0" applyFill="0" applyAlignment="0" applyProtection="0"/>
    <xf numFmtId="0" fontId="52" fillId="0" borderId="104" applyNumberFormat="0" applyFill="0" applyAlignment="0" applyProtection="0"/>
    <xf numFmtId="0" fontId="34" fillId="0" borderId="5" applyNumberFormat="0" applyFill="0" applyAlignment="0" applyProtection="0"/>
    <xf numFmtId="0" fontId="52" fillId="0" borderId="104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" fillId="12" borderId="1" applyNumberFormat="0" applyAlignment="0" applyProtection="0"/>
    <xf numFmtId="0" fontId="53" fillId="54" borderId="100" applyNumberFormat="0" applyAlignment="0" applyProtection="0"/>
    <xf numFmtId="0" fontId="53" fillId="54" borderId="100" applyNumberFormat="0" applyAlignment="0" applyProtection="0"/>
    <xf numFmtId="0" fontId="53" fillId="54" borderId="100" applyNumberFormat="0" applyAlignment="0" applyProtection="0"/>
    <xf numFmtId="0" fontId="53" fillId="54" borderId="100" applyNumberFormat="0" applyAlignment="0" applyProtection="0"/>
    <xf numFmtId="0" fontId="53" fillId="54" borderId="100" applyNumberFormat="0" applyAlignment="0" applyProtection="0"/>
    <xf numFmtId="0" fontId="10" fillId="12" borderId="1" applyNumberFormat="0" applyAlignment="0" applyProtection="0"/>
    <xf numFmtId="0" fontId="53" fillId="54" borderId="100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8" fillId="0" borderId="6" applyNumberFormat="0" applyFill="0" applyAlignment="0" applyProtection="0"/>
    <xf numFmtId="0" fontId="54" fillId="0" borderId="105" applyNumberFormat="0" applyFill="0" applyAlignment="0" applyProtection="0"/>
    <xf numFmtId="0" fontId="54" fillId="0" borderId="105" applyNumberFormat="0" applyFill="0" applyAlignment="0" applyProtection="0"/>
    <xf numFmtId="0" fontId="54" fillId="0" borderId="105" applyNumberFormat="0" applyFill="0" applyAlignment="0" applyProtection="0"/>
    <xf numFmtId="0" fontId="54" fillId="0" borderId="105" applyNumberFormat="0" applyFill="0" applyAlignment="0" applyProtection="0"/>
    <xf numFmtId="0" fontId="54" fillId="0" borderId="105" applyNumberFormat="0" applyFill="0" applyAlignment="0" applyProtection="0"/>
    <xf numFmtId="0" fontId="18" fillId="0" borderId="6" applyNumberFormat="0" applyFill="0" applyAlignment="0" applyProtection="0"/>
    <xf numFmtId="0" fontId="54" fillId="0" borderId="10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1" fillId="12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31" fillId="12" borderId="0" applyNumberFormat="0" applyBorder="0" applyAlignment="0" applyProtection="0"/>
    <xf numFmtId="0" fontId="55" fillId="55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20" fillId="0" borderId="0"/>
    <xf numFmtId="0" fontId="56" fillId="0" borderId="0"/>
    <xf numFmtId="0" fontId="20" fillId="0" borderId="0"/>
    <xf numFmtId="0" fontId="56" fillId="0" borderId="0"/>
    <xf numFmtId="0" fontId="56" fillId="0" borderId="0"/>
    <xf numFmtId="0" fontId="20" fillId="0" borderId="0"/>
    <xf numFmtId="0" fontId="56" fillId="0" borderId="0"/>
    <xf numFmtId="0" fontId="20" fillId="7" borderId="7" applyNumberFormat="0" applyFont="0" applyAlignment="0" applyProtection="0"/>
    <xf numFmtId="0" fontId="43" fillId="56" borderId="106" applyNumberFormat="0" applyFont="0" applyAlignment="0" applyProtection="0"/>
    <xf numFmtId="0" fontId="43" fillId="56" borderId="106" applyNumberFormat="0" applyFont="0" applyAlignment="0" applyProtection="0"/>
    <xf numFmtId="0" fontId="43" fillId="56" borderId="106" applyNumberFormat="0" applyFont="0" applyAlignment="0" applyProtection="0"/>
    <xf numFmtId="0" fontId="43" fillId="56" borderId="106" applyNumberFormat="0" applyFont="0" applyAlignment="0" applyProtection="0"/>
    <xf numFmtId="0" fontId="43" fillId="56" borderId="106" applyNumberFormat="0" applyFont="0" applyAlignment="0" applyProtection="0"/>
    <xf numFmtId="0" fontId="20" fillId="7" borderId="7" applyNumberFormat="0" applyFont="0" applyAlignment="0" applyProtection="0"/>
    <xf numFmtId="0" fontId="43" fillId="56" borderId="106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20" fillId="7" borderId="7" applyNumberFormat="0" applyFont="0" applyAlignment="0" applyProtection="0"/>
    <xf numFmtId="0" fontId="13" fillId="24" borderId="8" applyNumberFormat="0" applyAlignment="0" applyProtection="0"/>
    <xf numFmtId="0" fontId="57" fillId="51" borderId="107" applyNumberFormat="0" applyAlignment="0" applyProtection="0"/>
    <xf numFmtId="0" fontId="57" fillId="51" borderId="107" applyNumberFormat="0" applyAlignment="0" applyProtection="0"/>
    <xf numFmtId="0" fontId="57" fillId="51" borderId="107" applyNumberFormat="0" applyAlignment="0" applyProtection="0"/>
    <xf numFmtId="0" fontId="57" fillId="51" borderId="107" applyNumberFormat="0" applyAlignment="0" applyProtection="0"/>
    <xf numFmtId="0" fontId="57" fillId="51" borderId="107" applyNumberFormat="0" applyAlignment="0" applyProtection="0"/>
    <xf numFmtId="0" fontId="13" fillId="24" borderId="8" applyNumberFormat="0" applyAlignment="0" applyProtection="0"/>
    <xf numFmtId="0" fontId="57" fillId="51" borderId="107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13" fillId="24" borderId="8" applyNumberFormat="0" applyAlignment="0" applyProtection="0"/>
    <xf numFmtId="0" fontId="3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10" applyNumberFormat="0" applyFill="0" applyAlignment="0" applyProtection="0"/>
    <xf numFmtId="0" fontId="59" fillId="0" borderId="108" applyNumberFormat="0" applyFill="0" applyAlignment="0" applyProtection="0"/>
    <xf numFmtId="0" fontId="59" fillId="0" borderId="108" applyNumberFormat="0" applyFill="0" applyAlignment="0" applyProtection="0"/>
    <xf numFmtId="0" fontId="59" fillId="0" borderId="108" applyNumberFormat="0" applyFill="0" applyAlignment="0" applyProtection="0"/>
    <xf numFmtId="0" fontId="59" fillId="0" borderId="108" applyNumberFormat="0" applyFill="0" applyAlignment="0" applyProtection="0"/>
    <xf numFmtId="0" fontId="59" fillId="0" borderId="108" applyNumberFormat="0" applyFill="0" applyAlignment="0" applyProtection="0"/>
    <xf numFmtId="0" fontId="17" fillId="0" borderId="10" applyNumberFormat="0" applyFill="0" applyAlignment="0" applyProtection="0"/>
    <xf numFmtId="0" fontId="59" fillId="0" borderId="108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91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3" fontId="3" fillId="0" borderId="19" xfId="0" applyNumberFormat="1" applyFont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0" fontId="0" fillId="0" borderId="21" xfId="0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3" fontId="1" fillId="0" borderId="23" xfId="0" applyNumberFormat="1" applyFont="1" applyBorder="1" applyAlignment="1">
      <alignment horizontal="right" vertical="top"/>
    </xf>
    <xf numFmtId="3" fontId="1" fillId="0" borderId="24" xfId="0" applyNumberFormat="1" applyFont="1" applyBorder="1" applyAlignment="1">
      <alignment horizontal="right" vertical="top"/>
    </xf>
    <xf numFmtId="0" fontId="2" fillId="0" borderId="21" xfId="0" applyFont="1" applyBorder="1" applyAlignment="1">
      <alignment horizontal="left"/>
    </xf>
    <xf numFmtId="3" fontId="2" fillId="0" borderId="23" xfId="0" applyNumberFormat="1" applyFont="1" applyBorder="1" applyAlignment="1">
      <alignment horizontal="right"/>
    </xf>
    <xf numFmtId="3" fontId="2" fillId="0" borderId="24" xfId="0" applyNumberFormat="1" applyFont="1" applyBorder="1" applyAlignment="1">
      <alignment horizontal="right"/>
    </xf>
    <xf numFmtId="0" fontId="2" fillId="0" borderId="25" xfId="0" applyFont="1" applyBorder="1" applyAlignment="1">
      <alignment horizontal="left"/>
    </xf>
    <xf numFmtId="3" fontId="2" fillId="0" borderId="26" xfId="0" applyNumberFormat="1" applyFont="1" applyBorder="1" applyAlignment="1">
      <alignment horizontal="right"/>
    </xf>
    <xf numFmtId="3" fontId="2" fillId="0" borderId="27" xfId="0" applyNumberFormat="1" applyFont="1" applyBorder="1" applyAlignment="1">
      <alignment horizontal="right"/>
    </xf>
    <xf numFmtId="0" fontId="2" fillId="0" borderId="28" xfId="0" applyFont="1" applyBorder="1" applyAlignment="1">
      <alignment horizontal="left"/>
    </xf>
    <xf numFmtId="3" fontId="2" fillId="0" borderId="29" xfId="0" applyNumberFormat="1" applyFont="1" applyBorder="1" applyAlignment="1">
      <alignment horizontal="right"/>
    </xf>
    <xf numFmtId="0" fontId="3" fillId="0" borderId="30" xfId="0" applyFont="1" applyBorder="1" applyAlignment="1">
      <alignment horizontal="left"/>
    </xf>
    <xf numFmtId="3" fontId="3" fillId="0" borderId="31" xfId="0" applyNumberFormat="1" applyFont="1" applyBorder="1" applyAlignment="1">
      <alignment horizontal="right"/>
    </xf>
    <xf numFmtId="3" fontId="3" fillId="0" borderId="32" xfId="0" applyNumberFormat="1" applyFont="1" applyBorder="1" applyAlignment="1">
      <alignment horizontal="right"/>
    </xf>
    <xf numFmtId="0" fontId="3" fillId="0" borderId="28" xfId="0" applyFont="1" applyBorder="1" applyAlignment="1">
      <alignment horizontal="left"/>
    </xf>
    <xf numFmtId="3" fontId="3" fillId="0" borderId="29" xfId="0" applyNumberFormat="1" applyFont="1" applyBorder="1" applyAlignment="1">
      <alignment horizontal="right"/>
    </xf>
    <xf numFmtId="3" fontId="3" fillId="0" borderId="27" xfId="0" applyNumberFormat="1" applyFont="1" applyBorder="1" applyAlignment="1">
      <alignment horizontal="right"/>
    </xf>
    <xf numFmtId="0" fontId="2" fillId="0" borderId="33" xfId="0" applyFont="1" applyBorder="1" applyAlignment="1">
      <alignment horizontal="left"/>
    </xf>
    <xf numFmtId="3" fontId="2" fillId="0" borderId="34" xfId="0" applyNumberFormat="1" applyFont="1" applyBorder="1" applyAlignment="1">
      <alignment horizontal="right"/>
    </xf>
    <xf numFmtId="3" fontId="2" fillId="0" borderId="35" xfId="0" applyNumberFormat="1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6" xfId="0" applyFont="1" applyBorder="1"/>
    <xf numFmtId="0" fontId="0" fillId="0" borderId="0" xfId="0" applyAlignment="1">
      <alignment vertical="center"/>
    </xf>
    <xf numFmtId="4" fontId="7" fillId="0" borderId="0" xfId="0" applyNumberFormat="1" applyFont="1" applyAlignment="1">
      <alignment horizontal="right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vertical="top"/>
    </xf>
    <xf numFmtId="0" fontId="0" fillId="0" borderId="40" xfId="0" applyBorder="1" applyAlignment="1">
      <alignment vertical="top"/>
    </xf>
    <xf numFmtId="0" fontId="3" fillId="0" borderId="39" xfId="0" applyFont="1" applyBorder="1" applyAlignment="1">
      <alignment horizontal="left"/>
    </xf>
    <xf numFmtId="3" fontId="3" fillId="0" borderId="39" xfId="0" applyNumberFormat="1" applyFont="1" applyBorder="1" applyAlignment="1">
      <alignment horizontal="right"/>
    </xf>
    <xf numFmtId="3" fontId="3" fillId="0" borderId="40" xfId="0" applyNumberFormat="1" applyFont="1" applyBorder="1" applyAlignment="1">
      <alignment horizontal="right"/>
    </xf>
    <xf numFmtId="0" fontId="3" fillId="0" borderId="41" xfId="0" applyFont="1" applyBorder="1" applyAlignment="1">
      <alignment horizontal="right"/>
    </xf>
    <xf numFmtId="3" fontId="0" fillId="0" borderId="39" xfId="0" applyNumberFormat="1" applyBorder="1"/>
    <xf numFmtId="3" fontId="0" fillId="0" borderId="40" xfId="0" applyNumberFormat="1" applyBorder="1"/>
    <xf numFmtId="3" fontId="1" fillId="0" borderId="39" xfId="0" applyNumberFormat="1" applyFont="1" applyBorder="1"/>
    <xf numFmtId="3" fontId="1" fillId="0" borderId="40" xfId="0" applyNumberFormat="1" applyFont="1" applyBorder="1"/>
    <xf numFmtId="0" fontId="0" fillId="0" borderId="42" xfId="0" applyBorder="1" applyAlignment="1">
      <alignment horizontal="center"/>
    </xf>
    <xf numFmtId="3" fontId="2" fillId="0" borderId="39" xfId="0" applyNumberFormat="1" applyFont="1" applyBorder="1"/>
    <xf numFmtId="3" fontId="2" fillId="0" borderId="40" xfId="0" applyNumberFormat="1" applyFont="1" applyBorder="1"/>
    <xf numFmtId="0" fontId="0" fillId="0" borderId="43" xfId="0" applyBorder="1" applyAlignment="1">
      <alignment horizontal="center"/>
    </xf>
    <xf numFmtId="0" fontId="2" fillId="0" borderId="39" xfId="0" applyFont="1" applyBorder="1"/>
    <xf numFmtId="0" fontId="2" fillId="0" borderId="40" xfId="0" applyFont="1" applyBorder="1"/>
    <xf numFmtId="0" fontId="3" fillId="0" borderId="44" xfId="0" applyFont="1" applyBorder="1" applyAlignment="1">
      <alignment horizontal="right"/>
    </xf>
    <xf numFmtId="3" fontId="3" fillId="0" borderId="45" xfId="0" applyNumberFormat="1" applyFont="1" applyBorder="1" applyAlignment="1">
      <alignment horizontal="right"/>
    </xf>
    <xf numFmtId="3" fontId="3" fillId="0" borderId="46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vertical="top" wrapText="1"/>
    </xf>
    <xf numFmtId="3" fontId="3" fillId="0" borderId="48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0" fontId="2" fillId="0" borderId="48" xfId="0" applyFont="1" applyBorder="1" applyAlignment="1">
      <alignment vertical="top"/>
    </xf>
    <xf numFmtId="0" fontId="3" fillId="0" borderId="50" xfId="0" applyFont="1" applyBorder="1"/>
    <xf numFmtId="3" fontId="3" fillId="0" borderId="48" xfId="0" applyNumberFormat="1" applyFont="1" applyBorder="1"/>
    <xf numFmtId="3" fontId="3" fillId="0" borderId="39" xfId="0" applyNumberFormat="1" applyFont="1" applyBorder="1"/>
    <xf numFmtId="3" fontId="0" fillId="0" borderId="48" xfId="0" applyNumberFormat="1" applyBorder="1"/>
    <xf numFmtId="3" fontId="2" fillId="0" borderId="48" xfId="0" applyNumberFormat="1" applyFont="1" applyBorder="1"/>
    <xf numFmtId="0" fontId="0" fillId="0" borderId="51" xfId="0" applyBorder="1" applyAlignment="1">
      <alignment horizontal="left" wrapText="1"/>
    </xf>
    <xf numFmtId="3" fontId="0" fillId="0" borderId="4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40" xfId="0" applyNumberFormat="1" applyBorder="1" applyAlignment="1">
      <alignment horizontal="right"/>
    </xf>
    <xf numFmtId="3" fontId="3" fillId="0" borderId="52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2" fillId="0" borderId="50" xfId="0" applyFont="1" applyBorder="1"/>
    <xf numFmtId="0" fontId="2" fillId="0" borderId="51" xfId="0" applyFont="1" applyBorder="1"/>
    <xf numFmtId="0" fontId="2" fillId="0" borderId="49" xfId="0" applyFont="1" applyBorder="1"/>
    <xf numFmtId="0" fontId="2" fillId="0" borderId="50" xfId="0" applyFont="1" applyBorder="1" applyAlignment="1">
      <alignment vertical="top"/>
    </xf>
    <xf numFmtId="0" fontId="2" fillId="0" borderId="51" xfId="0" applyFont="1" applyBorder="1" applyAlignment="1">
      <alignment vertical="top"/>
    </xf>
    <xf numFmtId="0" fontId="2" fillId="0" borderId="49" xfId="0" applyFont="1" applyBorder="1" applyAlignment="1">
      <alignment vertical="top"/>
    </xf>
    <xf numFmtId="0" fontId="3" fillId="0" borderId="42" xfId="0" applyFont="1" applyBorder="1" applyAlignment="1">
      <alignment horizontal="right"/>
    </xf>
    <xf numFmtId="3" fontId="3" fillId="0" borderId="53" xfId="0" applyNumberFormat="1" applyFont="1" applyBorder="1" applyAlignment="1">
      <alignment horizontal="right"/>
    </xf>
    <xf numFmtId="3" fontId="3" fillId="0" borderId="54" xfId="0" applyNumberFormat="1" applyFont="1" applyBorder="1" applyAlignment="1">
      <alignment horizontal="right"/>
    </xf>
    <xf numFmtId="3" fontId="3" fillId="0" borderId="55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56" xfId="0" applyFont="1" applyBorder="1" applyAlignment="1">
      <alignment horizontal="center" vertical="center" wrapText="1"/>
    </xf>
    <xf numFmtId="0" fontId="1" fillId="0" borderId="57" xfId="0" applyFont="1" applyBorder="1" applyAlignment="1">
      <alignment vertical="top" wrapText="1"/>
    </xf>
    <xf numFmtId="0" fontId="0" fillId="0" borderId="48" xfId="0" applyBorder="1" applyAlignment="1">
      <alignment vertical="top"/>
    </xf>
    <xf numFmtId="3" fontId="3" fillId="0" borderId="57" xfId="0" applyNumberFormat="1" applyFont="1" applyBorder="1" applyAlignment="1">
      <alignment horizontal="right"/>
    </xf>
    <xf numFmtId="0" fontId="2" fillId="0" borderId="57" xfId="0" applyFont="1" applyBorder="1" applyAlignment="1">
      <alignment vertical="top"/>
    </xf>
    <xf numFmtId="0" fontId="3" fillId="7" borderId="50" xfId="0" applyFont="1" applyFill="1" applyBorder="1"/>
    <xf numFmtId="3" fontId="3" fillId="7" borderId="39" xfId="0" applyNumberFormat="1" applyFont="1" applyFill="1" applyBorder="1"/>
    <xf numFmtId="3" fontId="3" fillId="7" borderId="48" xfId="0" applyNumberFormat="1" applyFont="1" applyFill="1" applyBorder="1"/>
    <xf numFmtId="3" fontId="3" fillId="7" borderId="40" xfId="0" applyNumberFormat="1" applyFont="1" applyFill="1" applyBorder="1" applyAlignment="1">
      <alignment horizontal="right"/>
    </xf>
    <xf numFmtId="0" fontId="2" fillId="0" borderId="57" xfId="0" applyFont="1" applyBorder="1"/>
    <xf numFmtId="0" fontId="3" fillId="7" borderId="41" xfId="0" applyFont="1" applyFill="1" applyBorder="1" applyAlignment="1">
      <alignment horizontal="right"/>
    </xf>
    <xf numFmtId="0" fontId="3" fillId="7" borderId="39" xfId="0" applyFont="1" applyFill="1" applyBorder="1" applyAlignment="1">
      <alignment horizontal="left"/>
    </xf>
    <xf numFmtId="3" fontId="3" fillId="7" borderId="48" xfId="0" applyNumberFormat="1" applyFont="1" applyFill="1" applyBorder="1" applyAlignment="1">
      <alignment horizontal="right"/>
    </xf>
    <xf numFmtId="49" fontId="2" fillId="0" borderId="58" xfId="0" applyNumberFormat="1" applyFont="1" applyBorder="1" applyAlignment="1">
      <alignment horizontal="right"/>
    </xf>
    <xf numFmtId="3" fontId="2" fillId="0" borderId="29" xfId="0" applyNumberFormat="1" applyFont="1" applyBorder="1"/>
    <xf numFmtId="3" fontId="2" fillId="0" borderId="59" xfId="0" applyNumberFormat="1" applyFont="1" applyBorder="1"/>
    <xf numFmtId="3" fontId="2" fillId="0" borderId="27" xfId="0" applyNumberFormat="1" applyFont="1" applyBorder="1"/>
    <xf numFmtId="49" fontId="0" fillId="0" borderId="58" xfId="0" applyNumberFormat="1" applyBorder="1" applyAlignment="1">
      <alignment horizontal="right"/>
    </xf>
    <xf numFmtId="3" fontId="0" fillId="0" borderId="29" xfId="0" applyNumberFormat="1" applyBorder="1"/>
    <xf numFmtId="3" fontId="0" fillId="0" borderId="59" xfId="0" applyNumberFormat="1" applyBorder="1"/>
    <xf numFmtId="3" fontId="0" fillId="0" borderId="27" xfId="0" applyNumberFormat="1" applyBorder="1"/>
    <xf numFmtId="3" fontId="0" fillId="0" borderId="31" xfId="0" applyNumberFormat="1" applyBorder="1"/>
    <xf numFmtId="3" fontId="0" fillId="0" borderId="60" xfId="0" applyNumberFormat="1" applyBorder="1"/>
    <xf numFmtId="3" fontId="0" fillId="0" borderId="32" xfId="0" applyNumberFormat="1" applyBorder="1"/>
    <xf numFmtId="49" fontId="0" fillId="0" borderId="61" xfId="0" applyNumberFormat="1" applyBorder="1" applyAlignment="1">
      <alignment horizontal="right"/>
    </xf>
    <xf numFmtId="3" fontId="0" fillId="0" borderId="0" xfId="0" applyNumberFormat="1"/>
    <xf numFmtId="3" fontId="0" fillId="0" borderId="62" xfId="0" applyNumberFormat="1" applyBorder="1"/>
    <xf numFmtId="49" fontId="2" fillId="0" borderId="50" xfId="0" applyNumberFormat="1" applyFont="1" applyBorder="1"/>
    <xf numFmtId="49" fontId="3" fillId="7" borderId="41" xfId="0" applyNumberFormat="1" applyFont="1" applyFill="1" applyBorder="1" applyAlignment="1">
      <alignment horizontal="right"/>
    </xf>
    <xf numFmtId="3" fontId="3" fillId="7" borderId="39" xfId="0" applyNumberFormat="1" applyFont="1" applyFill="1" applyBorder="1" applyAlignment="1">
      <alignment horizontal="right"/>
    </xf>
    <xf numFmtId="49" fontId="0" fillId="0" borderId="63" xfId="0" applyNumberFormat="1" applyBorder="1" applyAlignment="1">
      <alignment horizontal="right"/>
    </xf>
    <xf numFmtId="49" fontId="0" fillId="0" borderId="64" xfId="0" applyNumberFormat="1" applyBorder="1" applyAlignment="1">
      <alignment horizontal="right"/>
    </xf>
    <xf numFmtId="3" fontId="0" fillId="0" borderId="26" xfId="0" applyNumberFormat="1" applyBorder="1"/>
    <xf numFmtId="3" fontId="0" fillId="0" borderId="65" xfId="0" applyNumberFormat="1" applyBorder="1"/>
    <xf numFmtId="3" fontId="0" fillId="0" borderId="66" xfId="0" applyNumberFormat="1" applyBorder="1"/>
    <xf numFmtId="49" fontId="0" fillId="0" borderId="50" xfId="0" applyNumberFormat="1" applyBorder="1" applyAlignment="1">
      <alignment horizontal="right"/>
    </xf>
    <xf numFmtId="3" fontId="0" fillId="0" borderId="51" xfId="0" applyNumberFormat="1" applyBorder="1"/>
    <xf numFmtId="3" fontId="0" fillId="0" borderId="49" xfId="0" applyNumberFormat="1" applyBorder="1"/>
    <xf numFmtId="49" fontId="0" fillId="0" borderId="67" xfId="0" applyNumberFormat="1" applyBorder="1" applyAlignment="1">
      <alignment horizontal="right"/>
    </xf>
    <xf numFmtId="3" fontId="0" fillId="0" borderId="68" xfId="0" applyNumberFormat="1" applyBorder="1"/>
    <xf numFmtId="3" fontId="0" fillId="0" borderId="69" xfId="0" applyNumberFormat="1" applyBorder="1"/>
    <xf numFmtId="49" fontId="0" fillId="0" borderId="0" xfId="0" applyNumberFormat="1" applyAlignment="1">
      <alignment horizontal="right"/>
    </xf>
    <xf numFmtId="0" fontId="0" fillId="0" borderId="0" xfId="0" applyAlignment="1">
      <alignment horizontal="left" wrapText="1"/>
    </xf>
    <xf numFmtId="1" fontId="0" fillId="0" borderId="41" xfId="0" quotePrefix="1" applyNumberFormat="1" applyBorder="1" applyAlignment="1">
      <alignment horizontal="right"/>
    </xf>
    <xf numFmtId="0" fontId="0" fillId="0" borderId="41" xfId="0" quotePrefix="1" applyBorder="1" applyAlignment="1">
      <alignment horizontal="right"/>
    </xf>
    <xf numFmtId="16" fontId="0" fillId="0" borderId="41" xfId="0" quotePrefix="1" applyNumberFormat="1" applyBorder="1" applyAlignment="1">
      <alignment horizontal="right"/>
    </xf>
    <xf numFmtId="0" fontId="22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vertical="center"/>
    </xf>
    <xf numFmtId="0" fontId="24" fillId="0" borderId="0" xfId="0" applyFont="1"/>
    <xf numFmtId="3" fontId="24" fillId="0" borderId="0" xfId="0" applyNumberFormat="1" applyFont="1"/>
    <xf numFmtId="0" fontId="21" fillId="0" borderId="0" xfId="0" applyFont="1"/>
    <xf numFmtId="0" fontId="6" fillId="0" borderId="0" xfId="0" applyFont="1" applyAlignment="1">
      <alignment vertical="top"/>
    </xf>
    <xf numFmtId="0" fontId="61" fillId="0" borderId="0" xfId="0" applyFont="1"/>
    <xf numFmtId="0" fontId="1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" fontId="20" fillId="0" borderId="0" xfId="0" applyNumberFormat="1" applyFont="1" applyAlignment="1">
      <alignment vertical="center" wrapText="1"/>
    </xf>
    <xf numFmtId="1" fontId="20" fillId="0" borderId="0" xfId="0" applyNumberFormat="1" applyFont="1" applyAlignment="1">
      <alignment horizontal="center" vertical="center" wrapText="1"/>
    </xf>
    <xf numFmtId="0" fontId="26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24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21" fillId="0" borderId="0" xfId="0" applyNumberFormat="1" applyFont="1" applyAlignment="1">
      <alignment vertical="top"/>
    </xf>
    <xf numFmtId="4" fontId="22" fillId="0" borderId="0" xfId="0" applyNumberFormat="1" applyFont="1" applyAlignment="1">
      <alignment horizontal="right" vertical="top"/>
    </xf>
    <xf numFmtId="4" fontId="21" fillId="0" borderId="0" xfId="0" applyNumberFormat="1" applyFont="1" applyAlignment="1">
      <alignment horizontal="right" vertical="top"/>
    </xf>
    <xf numFmtId="4" fontId="23" fillId="0" borderId="0" xfId="0" applyNumberFormat="1" applyFont="1" applyAlignment="1">
      <alignment vertical="top"/>
    </xf>
    <xf numFmtId="4" fontId="22" fillId="0" borderId="0" xfId="0" applyNumberFormat="1" applyFont="1" applyAlignment="1">
      <alignment horizontal="center" vertical="top"/>
    </xf>
    <xf numFmtId="4" fontId="22" fillId="0" borderId="0" xfId="0" applyNumberFormat="1" applyFont="1" applyAlignment="1">
      <alignment horizontal="right" vertical="top" wrapText="1"/>
    </xf>
    <xf numFmtId="4" fontId="23" fillId="0" borderId="39" xfId="0" applyNumberFormat="1" applyFont="1" applyBorder="1"/>
    <xf numFmtId="4" fontId="21" fillId="0" borderId="48" xfId="0" applyNumberFormat="1" applyFont="1" applyBorder="1"/>
    <xf numFmtId="4" fontId="23" fillId="0" borderId="48" xfId="0" applyNumberFormat="1" applyFont="1" applyBorder="1"/>
    <xf numFmtId="4" fontId="21" fillId="0" borderId="53" xfId="0" applyNumberFormat="1" applyFont="1" applyBorder="1"/>
    <xf numFmtId="4" fontId="21" fillId="0" borderId="48" xfId="0" applyNumberFormat="1" applyFont="1" applyBorder="1" applyAlignment="1">
      <alignment vertical="center"/>
    </xf>
    <xf numFmtId="4" fontId="21" fillId="0" borderId="70" xfId="0" applyNumberFormat="1" applyFont="1" applyBorder="1"/>
    <xf numFmtId="4" fontId="21" fillId="0" borderId="0" xfId="0" applyNumberFormat="1" applyFont="1"/>
    <xf numFmtId="4" fontId="26" fillId="0" borderId="0" xfId="0" applyNumberFormat="1" applyFont="1"/>
    <xf numFmtId="4" fontId="22" fillId="0" borderId="0" xfId="0" applyNumberFormat="1" applyFont="1" applyAlignment="1">
      <alignment horizontal="center"/>
    </xf>
    <xf numFmtId="4" fontId="22" fillId="0" borderId="0" xfId="0" applyNumberFormat="1" applyFont="1"/>
    <xf numFmtId="4" fontId="21" fillId="0" borderId="0" xfId="0" applyNumberFormat="1" applyFont="1" applyAlignment="1">
      <alignment horizontal="right"/>
    </xf>
    <xf numFmtId="4" fontId="24" fillId="0" borderId="0" xfId="0" applyNumberFormat="1" applyFont="1" applyAlignment="1">
      <alignment vertical="top"/>
    </xf>
    <xf numFmtId="4" fontId="22" fillId="0" borderId="38" xfId="0" applyNumberFormat="1" applyFont="1" applyBorder="1" applyAlignment="1">
      <alignment horizontal="center" vertical="center" wrapText="1"/>
    </xf>
    <xf numFmtId="4" fontId="21" fillId="0" borderId="40" xfId="0" applyNumberFormat="1" applyFont="1" applyBorder="1" applyAlignment="1">
      <alignment vertical="top"/>
    </xf>
    <xf numFmtId="4" fontId="23" fillId="0" borderId="40" xfId="0" applyNumberFormat="1" applyFont="1" applyBorder="1" applyAlignment="1">
      <alignment horizontal="right"/>
    </xf>
    <xf numFmtId="4" fontId="23" fillId="7" borderId="71" xfId="0" applyNumberFormat="1" applyFont="1" applyFill="1" applyBorder="1" applyAlignment="1">
      <alignment horizontal="right"/>
    </xf>
    <xf numFmtId="4" fontId="23" fillId="0" borderId="40" xfId="0" applyNumberFormat="1" applyFont="1" applyBorder="1" applyAlignment="1">
      <alignment horizontal="right" vertical="center"/>
    </xf>
    <xf numFmtId="4" fontId="21" fillId="0" borderId="72" xfId="0" applyNumberFormat="1" applyFont="1" applyBorder="1"/>
    <xf numFmtId="4" fontId="21" fillId="0" borderId="40" xfId="0" applyNumberFormat="1" applyFont="1" applyBorder="1"/>
    <xf numFmtId="4" fontId="21" fillId="0" borderId="73" xfId="0" applyNumberFormat="1" applyFont="1" applyBorder="1"/>
    <xf numFmtId="0" fontId="21" fillId="57" borderId="74" xfId="0" applyFont="1" applyFill="1" applyBorder="1" applyAlignment="1">
      <alignment vertical="center" wrapText="1"/>
    </xf>
    <xf numFmtId="43" fontId="21" fillId="0" borderId="39" xfId="457" applyFont="1" applyBorder="1" applyAlignment="1">
      <alignment horizontal="right" vertical="center" wrapText="1"/>
    </xf>
    <xf numFmtId="43" fontId="21" fillId="0" borderId="39" xfId="457" applyFont="1" applyBorder="1" applyAlignment="1">
      <alignment vertical="center"/>
    </xf>
    <xf numFmtId="0" fontId="22" fillId="0" borderId="0" xfId="0" applyFont="1" applyAlignment="1">
      <alignment vertical="center"/>
    </xf>
    <xf numFmtId="43" fontId="21" fillId="0" borderId="0" xfId="457" applyFont="1" applyAlignment="1">
      <alignment horizontal="right" vertical="center"/>
    </xf>
    <xf numFmtId="43" fontId="23" fillId="0" borderId="0" xfId="457" applyFont="1" applyAlignment="1">
      <alignment vertical="center"/>
    </xf>
    <xf numFmtId="0" fontId="22" fillId="0" borderId="0" xfId="0" applyFont="1" applyAlignment="1">
      <alignment horizontal="center" vertical="center"/>
    </xf>
    <xf numFmtId="43" fontId="22" fillId="0" borderId="0" xfId="457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43" fontId="22" fillId="0" borderId="0" xfId="457" applyFont="1" applyAlignment="1">
      <alignment horizontal="right" vertical="center" wrapText="1"/>
    </xf>
    <xf numFmtId="0" fontId="23" fillId="7" borderId="75" xfId="0" applyFont="1" applyFill="1" applyBorder="1" applyAlignment="1">
      <alignment horizontal="right" vertical="center"/>
    </xf>
    <xf numFmtId="0" fontId="23" fillId="7" borderId="76" xfId="0" applyFont="1" applyFill="1" applyBorder="1" applyAlignment="1">
      <alignment vertical="center"/>
    </xf>
    <xf numFmtId="49" fontId="24" fillId="0" borderId="43" xfId="0" applyNumberFormat="1" applyFont="1" applyBorder="1" applyAlignment="1">
      <alignment horizontal="right" vertical="center"/>
    </xf>
    <xf numFmtId="0" fontId="24" fillId="0" borderId="77" xfId="0" applyFont="1" applyBorder="1" applyAlignment="1">
      <alignment vertical="center" wrapText="1"/>
    </xf>
    <xf numFmtId="49" fontId="21" fillId="0" borderId="41" xfId="0" applyNumberFormat="1" applyFont="1" applyBorder="1" applyAlignment="1">
      <alignment horizontal="right" vertical="center"/>
    </xf>
    <xf numFmtId="0" fontId="21" fillId="0" borderId="74" xfId="0" applyFont="1" applyBorder="1" applyAlignment="1">
      <alignment vertical="center" wrapText="1"/>
    </xf>
    <xf numFmtId="49" fontId="24" fillId="0" borderId="41" xfId="0" applyNumberFormat="1" applyFont="1" applyBorder="1" applyAlignment="1">
      <alignment horizontal="right" vertical="center"/>
    </xf>
    <xf numFmtId="0" fontId="24" fillId="0" borderId="74" xfId="0" applyFont="1" applyBorder="1" applyAlignment="1">
      <alignment vertical="center" wrapText="1"/>
    </xf>
    <xf numFmtId="49" fontId="23" fillId="7" borderId="75" xfId="0" applyNumberFormat="1" applyFont="1" applyFill="1" applyBorder="1" applyAlignment="1">
      <alignment horizontal="right" vertical="center"/>
    </xf>
    <xf numFmtId="0" fontId="21" fillId="0" borderId="78" xfId="0" applyFont="1" applyBorder="1" applyAlignment="1">
      <alignment vertical="center" wrapText="1"/>
    </xf>
    <xf numFmtId="43" fontId="21" fillId="0" borderId="79" xfId="457" applyFont="1" applyBorder="1" applyAlignment="1">
      <alignment vertical="center"/>
    </xf>
    <xf numFmtId="49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43" fontId="21" fillId="0" borderId="0" xfId="457" applyFont="1" applyAlignment="1">
      <alignment vertical="center"/>
    </xf>
    <xf numFmtId="0" fontId="26" fillId="0" borderId="0" xfId="0" applyFont="1" applyAlignment="1">
      <alignment vertical="center"/>
    </xf>
    <xf numFmtId="43" fontId="26" fillId="0" borderId="0" xfId="457" applyFont="1" applyAlignment="1">
      <alignment vertical="center"/>
    </xf>
    <xf numFmtId="0" fontId="25" fillId="0" borderId="0" xfId="0" applyFont="1" applyAlignment="1">
      <alignment horizontal="left" vertical="center"/>
    </xf>
    <xf numFmtId="43" fontId="22" fillId="0" borderId="0" xfId="457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43" fontId="24" fillId="0" borderId="0" xfId="457" applyFont="1" applyAlignment="1">
      <alignment vertical="center"/>
    </xf>
    <xf numFmtId="0" fontId="21" fillId="57" borderId="74" xfId="0" applyFont="1" applyFill="1" applyBorder="1" applyAlignment="1">
      <alignment horizontal="left" vertical="center" wrapText="1"/>
    </xf>
    <xf numFmtId="0" fontId="24" fillId="0" borderId="50" xfId="0" applyFont="1" applyBorder="1" applyAlignment="1">
      <alignment vertical="center"/>
    </xf>
    <xf numFmtId="0" fontId="24" fillId="0" borderId="51" xfId="0" applyFont="1" applyBorder="1" applyAlignment="1">
      <alignment vertical="center"/>
    </xf>
    <xf numFmtId="0" fontId="23" fillId="7" borderId="76" xfId="0" applyFont="1" applyFill="1" applyBorder="1" applyAlignment="1">
      <alignment vertical="center" wrapText="1"/>
    </xf>
    <xf numFmtId="0" fontId="28" fillId="0" borderId="39" xfId="603" applyFont="1" applyBorder="1" applyAlignment="1">
      <alignment wrapText="1"/>
    </xf>
    <xf numFmtId="49" fontId="23" fillId="0" borderId="41" xfId="0" applyNumberFormat="1" applyFont="1" applyBorder="1" applyAlignment="1">
      <alignment horizontal="right" vertical="center"/>
    </xf>
    <xf numFmtId="0" fontId="23" fillId="0" borderId="74" xfId="0" applyFont="1" applyBorder="1" applyAlignment="1">
      <alignment vertical="center" wrapText="1"/>
    </xf>
    <xf numFmtId="49" fontId="23" fillId="0" borderId="43" xfId="0" applyNumberFormat="1" applyFont="1" applyBorder="1" applyAlignment="1">
      <alignment horizontal="right" vertical="center"/>
    </xf>
    <xf numFmtId="0" fontId="23" fillId="0" borderId="77" xfId="0" applyFont="1" applyBorder="1" applyAlignment="1">
      <alignment vertical="center" wrapText="1"/>
    </xf>
    <xf numFmtId="0" fontId="29" fillId="0" borderId="0" xfId="0" applyFont="1"/>
    <xf numFmtId="0" fontId="30" fillId="0" borderId="0" xfId="0" applyFont="1" applyAlignment="1">
      <alignment horizontal="center"/>
    </xf>
    <xf numFmtId="0" fontId="27" fillId="0" borderId="0" xfId="0" applyFont="1" applyFill="1" applyBorder="1"/>
    <xf numFmtId="0" fontId="28" fillId="0" borderId="0" xfId="0" applyFont="1"/>
    <xf numFmtId="0" fontId="27" fillId="0" borderId="0" xfId="0" applyFont="1" applyAlignment="1">
      <alignment horizontal="center" wrapText="1"/>
    </xf>
    <xf numFmtId="4" fontId="22" fillId="0" borderId="0" xfId="0" applyNumberFormat="1" applyFont="1" applyAlignment="1">
      <alignment vertical="center"/>
    </xf>
    <xf numFmtId="0" fontId="23" fillId="0" borderId="80" xfId="0" applyFont="1" applyBorder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49" fontId="23" fillId="0" borderId="81" xfId="0" applyNumberFormat="1" applyFont="1" applyBorder="1" applyAlignment="1">
      <alignment horizontal="right" vertical="center"/>
    </xf>
    <xf numFmtId="49" fontId="23" fillId="0" borderId="37" xfId="0" applyNumberFormat="1" applyFont="1" applyBorder="1" applyAlignment="1">
      <alignment horizontal="left" vertical="center"/>
    </xf>
    <xf numFmtId="0" fontId="37" fillId="0" borderId="39" xfId="603" applyFont="1" applyBorder="1" applyAlignment="1">
      <alignment horizontal="left" wrapText="1"/>
    </xf>
    <xf numFmtId="3" fontId="21" fillId="57" borderId="39" xfId="0" applyNumberFormat="1" applyFont="1" applyFill="1" applyBorder="1" applyAlignment="1">
      <alignment horizontal="left" vertical="center" wrapText="1"/>
    </xf>
    <xf numFmtId="0" fontId="38" fillId="0" borderId="54" xfId="0" applyFont="1" applyBorder="1" applyAlignment="1">
      <alignment vertical="center" wrapText="1"/>
    </xf>
    <xf numFmtId="0" fontId="28" fillId="0" borderId="39" xfId="0" applyFont="1" applyBorder="1" applyAlignment="1">
      <alignment wrapText="1"/>
    </xf>
    <xf numFmtId="0" fontId="37" fillId="0" borderId="39" xfId="0" applyFont="1" applyBorder="1" applyAlignment="1">
      <alignment horizontal="left" wrapText="1"/>
    </xf>
    <xf numFmtId="0" fontId="39" fillId="57" borderId="39" xfId="605" applyFont="1" applyFill="1" applyBorder="1" applyAlignment="1">
      <alignment wrapText="1"/>
    </xf>
    <xf numFmtId="0" fontId="40" fillId="57" borderId="39" xfId="0" applyFont="1" applyFill="1" applyBorder="1" applyAlignment="1">
      <alignment horizontal="left" wrapText="1"/>
    </xf>
    <xf numFmtId="0" fontId="7" fillId="57" borderId="39" xfId="0" applyFont="1" applyFill="1" applyBorder="1" applyAlignment="1">
      <alignment horizontal="left" wrapText="1"/>
    </xf>
    <xf numFmtId="4" fontId="23" fillId="0" borderId="82" xfId="0" applyNumberFormat="1" applyFont="1" applyBorder="1" applyAlignment="1">
      <alignment horizontal="right"/>
    </xf>
    <xf numFmtId="0" fontId="39" fillId="57" borderId="83" xfId="605" applyFont="1" applyFill="1" applyBorder="1" applyAlignment="1">
      <alignment wrapText="1"/>
    </xf>
    <xf numFmtId="4" fontId="22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center" vertical="center"/>
    </xf>
    <xf numFmtId="3" fontId="21" fillId="57" borderId="39" xfId="0" applyNumberFormat="1" applyFont="1" applyFill="1" applyBorder="1" applyAlignment="1">
      <alignment horizontal="left" wrapText="1"/>
    </xf>
    <xf numFmtId="3" fontId="21" fillId="57" borderId="54" xfId="0" applyNumberFormat="1" applyFont="1" applyFill="1" applyBorder="1" applyAlignment="1">
      <alignment horizontal="left" vertical="center" wrapText="1"/>
    </xf>
    <xf numFmtId="4" fontId="22" fillId="0" borderId="47" xfId="0" applyNumberFormat="1" applyFont="1" applyBorder="1" applyAlignment="1">
      <alignment horizontal="center" vertical="center" wrapText="1"/>
    </xf>
    <xf numFmtId="4" fontId="21" fillId="0" borderId="53" xfId="0" applyNumberFormat="1" applyFont="1" applyBorder="1" applyAlignment="1">
      <alignment vertical="top"/>
    </xf>
    <xf numFmtId="4" fontId="23" fillId="7" borderId="84" xfId="0" applyNumberFormat="1" applyFont="1" applyFill="1" applyBorder="1" applyAlignment="1">
      <alignment horizontal="right"/>
    </xf>
    <xf numFmtId="4" fontId="21" fillId="0" borderId="70" xfId="0" applyNumberFormat="1" applyFont="1" applyBorder="1" applyAlignment="1">
      <alignment vertical="top"/>
    </xf>
    <xf numFmtId="4" fontId="24" fillId="0" borderId="53" xfId="0" applyNumberFormat="1" applyFont="1" applyBorder="1"/>
    <xf numFmtId="4" fontId="23" fillId="0" borderId="70" xfId="0" applyNumberFormat="1" applyFont="1" applyBorder="1"/>
    <xf numFmtId="4" fontId="24" fillId="0" borderId="48" xfId="0" applyNumberFormat="1" applyFont="1" applyBorder="1"/>
    <xf numFmtId="4" fontId="24" fillId="0" borderId="73" xfId="0" applyNumberFormat="1" applyFont="1" applyBorder="1"/>
    <xf numFmtId="0" fontId="37" fillId="0" borderId="48" xfId="0" applyFont="1" applyBorder="1" applyAlignment="1">
      <alignment horizontal="center"/>
    </xf>
    <xf numFmtId="49" fontId="21" fillId="0" borderId="43" xfId="0" applyNumberFormat="1" applyFont="1" applyBorder="1" applyAlignment="1">
      <alignment horizontal="right" vertical="center"/>
    </xf>
    <xf numFmtId="0" fontId="38" fillId="0" borderId="85" xfId="0" applyFont="1" applyBorder="1" applyAlignment="1">
      <alignment vertical="center" wrapText="1"/>
    </xf>
    <xf numFmtId="43" fontId="21" fillId="0" borderId="79" xfId="457" applyFont="1" applyBorder="1" applyAlignment="1">
      <alignment horizontal="right" vertical="center" wrapText="1"/>
    </xf>
    <xf numFmtId="43" fontId="22" fillId="0" borderId="38" xfId="457" applyFont="1" applyBorder="1" applyAlignment="1">
      <alignment horizontal="center" vertical="center" wrapText="1"/>
    </xf>
    <xf numFmtId="43" fontId="21" fillId="0" borderId="40" xfId="457" applyFont="1" applyBorder="1" applyAlignment="1">
      <alignment vertical="center"/>
    </xf>
    <xf numFmtId="43" fontId="23" fillId="7" borderId="71" xfId="457" applyFont="1" applyFill="1" applyBorder="1" applyAlignment="1">
      <alignment horizontal="right" vertical="center"/>
    </xf>
    <xf numFmtId="43" fontId="24" fillId="0" borderId="55" xfId="457" applyFont="1" applyBorder="1" applyAlignment="1">
      <alignment vertical="center"/>
    </xf>
    <xf numFmtId="43" fontId="23" fillId="0" borderId="72" xfId="457" applyFont="1" applyBorder="1" applyAlignment="1">
      <alignment vertical="center"/>
    </xf>
    <xf numFmtId="43" fontId="23" fillId="0" borderId="40" xfId="457" applyFont="1" applyBorder="1" applyAlignment="1">
      <alignment vertical="center"/>
    </xf>
    <xf numFmtId="4" fontId="21" fillId="0" borderId="40" xfId="0" applyNumberFormat="1" applyFont="1" applyBorder="1" applyAlignment="1">
      <alignment vertical="center"/>
    </xf>
    <xf numFmtId="49" fontId="21" fillId="0" borderId="61" xfId="0" applyNumberFormat="1" applyFont="1" applyBorder="1" applyAlignment="1">
      <alignment horizontal="right" vertical="center"/>
    </xf>
    <xf numFmtId="43" fontId="24" fillId="0" borderId="82" xfId="457" applyFont="1" applyBorder="1" applyAlignment="1">
      <alignment vertical="center"/>
    </xf>
    <xf numFmtId="0" fontId="23" fillId="7" borderId="86" xfId="0" applyFont="1" applyFill="1" applyBorder="1" applyAlignment="1">
      <alignment vertical="center"/>
    </xf>
    <xf numFmtId="43" fontId="23" fillId="7" borderId="87" xfId="457" applyFont="1" applyFill="1" applyBorder="1" applyAlignment="1">
      <alignment horizontal="right" vertical="center"/>
    </xf>
    <xf numFmtId="43" fontId="23" fillId="0" borderId="38" xfId="457" applyFont="1" applyBorder="1" applyAlignment="1">
      <alignment vertical="center" wrapText="1"/>
    </xf>
    <xf numFmtId="2" fontId="29" fillId="0" borderId="40" xfId="0" applyNumberFormat="1" applyFont="1" applyBorder="1" applyAlignment="1">
      <alignment horizontal="right" vertical="center"/>
    </xf>
    <xf numFmtId="2" fontId="29" fillId="0" borderId="55" xfId="0" applyNumberFormat="1" applyFont="1" applyBorder="1" applyAlignment="1">
      <alignment horizontal="right" vertical="center"/>
    </xf>
    <xf numFmtId="2" fontId="23" fillId="0" borderId="40" xfId="457" applyNumberFormat="1" applyFont="1" applyBorder="1" applyAlignment="1">
      <alignment vertical="center"/>
    </xf>
    <xf numFmtId="43" fontId="21" fillId="57" borderId="40" xfId="457" applyFont="1" applyFill="1" applyBorder="1" applyAlignment="1">
      <alignment horizontal="right" vertical="center"/>
    </xf>
    <xf numFmtId="43" fontId="21" fillId="0" borderId="55" xfId="457" applyFont="1" applyBorder="1" applyAlignment="1">
      <alignment horizontal="right" vertical="center"/>
    </xf>
    <xf numFmtId="43" fontId="21" fillId="0" borderId="40" xfId="457" applyFont="1" applyBorder="1" applyAlignment="1">
      <alignment horizontal="right" vertical="center" wrapText="1"/>
    </xf>
    <xf numFmtId="49" fontId="21" fillId="0" borderId="44" xfId="0" applyNumberFormat="1" applyFont="1" applyBorder="1" applyAlignment="1">
      <alignment horizontal="right" vertical="center"/>
    </xf>
    <xf numFmtId="0" fontId="38" fillId="0" borderId="45" xfId="0" applyFont="1" applyBorder="1" applyAlignment="1">
      <alignment vertical="center" wrapText="1"/>
    </xf>
    <xf numFmtId="43" fontId="21" fillId="0" borderId="46" xfId="457" applyFont="1" applyBorder="1" applyAlignment="1">
      <alignment horizontal="right" vertical="center" wrapText="1"/>
    </xf>
    <xf numFmtId="43" fontId="21" fillId="0" borderId="46" xfId="457" applyFont="1" applyBorder="1" applyAlignment="1">
      <alignment vertical="center"/>
    </xf>
    <xf numFmtId="4" fontId="22" fillId="0" borderId="0" xfId="0" applyNumberFormat="1" applyFont="1" applyAlignment="1">
      <alignment vertical="center" wrapText="1"/>
    </xf>
    <xf numFmtId="0" fontId="62" fillId="0" borderId="0" xfId="0" applyFont="1" applyAlignment="1">
      <alignment vertical="center" wrapText="1"/>
    </xf>
    <xf numFmtId="0" fontId="62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3" fillId="0" borderId="0" xfId="607" applyFont="1" applyAlignment="1">
      <alignment horizontal="center" vertical="center" wrapText="1"/>
    </xf>
    <xf numFmtId="43" fontId="21" fillId="0" borderId="39" xfId="457" applyFont="1" applyBorder="1" applyAlignment="1">
      <alignment vertical="top"/>
    </xf>
    <xf numFmtId="4" fontId="21" fillId="0" borderId="39" xfId="0" applyNumberFormat="1" applyFont="1" applyBorder="1" applyAlignment="1">
      <alignment vertical="top"/>
    </xf>
    <xf numFmtId="0" fontId="21" fillId="0" borderId="39" xfId="0" applyFont="1" applyBorder="1" applyAlignment="1">
      <alignment vertical="top" wrapText="1"/>
    </xf>
    <xf numFmtId="4" fontId="21" fillId="0" borderId="54" xfId="0" applyNumberFormat="1" applyFont="1" applyBorder="1" applyAlignment="1">
      <alignment vertical="top"/>
    </xf>
    <xf numFmtId="4" fontId="21" fillId="0" borderId="79" xfId="0" applyNumberFormat="1" applyFont="1" applyBorder="1" applyAlignment="1">
      <alignment vertical="top"/>
    </xf>
    <xf numFmtId="0" fontId="24" fillId="0" borderId="39" xfId="0" applyFont="1" applyBorder="1" applyAlignment="1">
      <alignment vertical="top"/>
    </xf>
    <xf numFmtId="0" fontId="23" fillId="7" borderId="88" xfId="0" applyFont="1" applyFill="1" applyBorder="1" applyAlignment="1">
      <alignment vertical="top"/>
    </xf>
    <xf numFmtId="0" fontId="23" fillId="7" borderId="88" xfId="0" applyFont="1" applyFill="1" applyBorder="1" applyAlignment="1">
      <alignment vertical="top" wrapText="1"/>
    </xf>
    <xf numFmtId="0" fontId="23" fillId="58" borderId="39" xfId="0" applyFont="1" applyFill="1" applyBorder="1" applyAlignment="1">
      <alignment vertical="top" wrapText="1"/>
    </xf>
    <xf numFmtId="0" fontId="23" fillId="58" borderId="37" xfId="0" applyFont="1" applyFill="1" applyBorder="1" applyAlignment="1">
      <alignment vertical="top" wrapText="1"/>
    </xf>
    <xf numFmtId="4" fontId="21" fillId="0" borderId="39" xfId="0" applyNumberFormat="1" applyFont="1" applyFill="1" applyBorder="1" applyAlignment="1">
      <alignment vertical="top"/>
    </xf>
    <xf numFmtId="49" fontId="23" fillId="58" borderId="79" xfId="0" applyNumberFormat="1" applyFont="1" applyFill="1" applyBorder="1" applyAlignment="1">
      <alignment horizontal="left" vertical="top"/>
    </xf>
    <xf numFmtId="43" fontId="22" fillId="7" borderId="88" xfId="457" applyFont="1" applyFill="1" applyBorder="1" applyAlignment="1">
      <alignment horizontal="right" vertical="top"/>
    </xf>
    <xf numFmtId="43" fontId="22" fillId="58" borderId="37" xfId="457" applyFont="1" applyFill="1" applyBorder="1" applyAlignment="1">
      <alignment vertical="top"/>
    </xf>
    <xf numFmtId="4" fontId="22" fillId="58" borderId="37" xfId="0" applyNumberFormat="1" applyFont="1" applyFill="1" applyBorder="1" applyAlignment="1">
      <alignment vertical="top"/>
    </xf>
    <xf numFmtId="43" fontId="22" fillId="58" borderId="39" xfId="457" applyFont="1" applyFill="1" applyBorder="1" applyAlignment="1">
      <alignment vertical="top"/>
    </xf>
    <xf numFmtId="4" fontId="22" fillId="58" borderId="39" xfId="0" applyNumberFormat="1" applyFont="1" applyFill="1" applyBorder="1" applyAlignment="1">
      <alignment vertical="top"/>
    </xf>
    <xf numFmtId="43" fontId="21" fillId="0" borderId="54" xfId="457" applyFont="1" applyBorder="1" applyAlignment="1">
      <alignment vertical="top"/>
    </xf>
    <xf numFmtId="43" fontId="22" fillId="58" borderId="79" xfId="457" applyFont="1" applyFill="1" applyBorder="1" applyAlignment="1">
      <alignment vertical="top" wrapText="1"/>
    </xf>
    <xf numFmtId="4" fontId="22" fillId="58" borderId="79" xfId="0" applyNumberFormat="1" applyFont="1" applyFill="1" applyBorder="1" applyAlignment="1">
      <alignment vertical="top"/>
    </xf>
    <xf numFmtId="0" fontId="39" fillId="57" borderId="39" xfId="605" applyFont="1" applyFill="1" applyBorder="1" applyAlignment="1">
      <alignment vertical="top" wrapText="1"/>
    </xf>
    <xf numFmtId="0" fontId="22" fillId="58" borderId="37" xfId="0" applyFont="1" applyFill="1" applyBorder="1" applyAlignment="1">
      <alignment vertical="top" wrapText="1"/>
    </xf>
    <xf numFmtId="0" fontId="22" fillId="58" borderId="39" xfId="0" applyFont="1" applyFill="1" applyBorder="1" applyAlignment="1">
      <alignment vertical="top" wrapText="1"/>
    </xf>
    <xf numFmtId="2" fontId="22" fillId="58" borderId="39" xfId="457" applyNumberFormat="1" applyFont="1" applyFill="1" applyBorder="1" applyAlignment="1">
      <alignment vertical="top"/>
    </xf>
    <xf numFmtId="0" fontId="42" fillId="0" borderId="39" xfId="0" applyFont="1" applyBorder="1" applyAlignment="1">
      <alignment vertical="center" wrapText="1"/>
    </xf>
    <xf numFmtId="4" fontId="28" fillId="0" borderId="39" xfId="0" applyNumberFormat="1" applyFont="1" applyFill="1" applyBorder="1" applyAlignment="1">
      <alignment vertical="top"/>
    </xf>
    <xf numFmtId="3" fontId="28" fillId="57" borderId="39" xfId="0" applyNumberFormat="1" applyFont="1" applyFill="1" applyBorder="1" applyAlignment="1">
      <alignment horizontal="left" vertical="center" wrapText="1"/>
    </xf>
    <xf numFmtId="4" fontId="28" fillId="0" borderId="39" xfId="0" applyNumberFormat="1" applyFont="1" applyBorder="1" applyAlignment="1">
      <alignment horizontal="right" vertical="center"/>
    </xf>
    <xf numFmtId="0" fontId="28" fillId="57" borderId="39" xfId="0" applyFont="1" applyFill="1" applyBorder="1" applyAlignment="1">
      <alignment wrapText="1"/>
    </xf>
    <xf numFmtId="2" fontId="28" fillId="57" borderId="39" xfId="0" applyNumberFormat="1" applyFont="1" applyFill="1" applyBorder="1" applyAlignment="1">
      <alignment horizontal="right" vertical="center"/>
    </xf>
    <xf numFmtId="0" fontId="37" fillId="57" borderId="39" xfId="0" applyFont="1" applyFill="1" applyBorder="1" applyAlignment="1">
      <alignment horizontal="left" wrapText="1"/>
    </xf>
    <xf numFmtId="4" fontId="37" fillId="57" borderId="39" xfId="0" applyNumberFormat="1" applyFont="1" applyFill="1" applyBorder="1"/>
    <xf numFmtId="0" fontId="20" fillId="57" borderId="39" xfId="0" applyFont="1" applyFill="1" applyBorder="1" applyAlignment="1">
      <alignment horizontal="left" wrapText="1"/>
    </xf>
    <xf numFmtId="0" fontId="20" fillId="57" borderId="39" xfId="603" applyFont="1" applyFill="1" applyBorder="1" applyAlignment="1">
      <alignment horizontal="left" vertical="top"/>
    </xf>
    <xf numFmtId="0" fontId="20" fillId="57" borderId="39" xfId="603" applyFont="1" applyFill="1" applyBorder="1" applyAlignment="1">
      <alignment horizontal="left"/>
    </xf>
    <xf numFmtId="0" fontId="20" fillId="57" borderId="39" xfId="603" applyFont="1" applyFill="1" applyBorder="1" applyAlignment="1">
      <alignment horizontal="left" wrapText="1"/>
    </xf>
    <xf numFmtId="0" fontId="42" fillId="57" borderId="39" xfId="0" applyFont="1" applyFill="1" applyBorder="1" applyAlignment="1">
      <alignment horizontal="left" wrapText="1"/>
    </xf>
    <xf numFmtId="0" fontId="42" fillId="57" borderId="39" xfId="0" applyFont="1" applyFill="1" applyBorder="1" applyAlignment="1">
      <alignment horizontal="left" vertical="top" wrapText="1"/>
    </xf>
    <xf numFmtId="0" fontId="42" fillId="57" borderId="54" xfId="0" applyFont="1" applyFill="1" applyBorder="1" applyAlignment="1">
      <alignment horizontal="left" wrapText="1"/>
    </xf>
    <xf numFmtId="0" fontId="42" fillId="57" borderId="85" xfId="0" applyFont="1" applyFill="1" applyBorder="1" applyAlignment="1">
      <alignment horizontal="left" wrapText="1"/>
    </xf>
    <xf numFmtId="49" fontId="21" fillId="0" borderId="39" xfId="0" applyNumberFormat="1" applyFont="1" applyBorder="1" applyAlignment="1">
      <alignment horizontal="right" vertical="center"/>
    </xf>
    <xf numFmtId="4" fontId="21" fillId="0" borderId="39" xfId="0" applyNumberFormat="1" applyFont="1" applyBorder="1"/>
    <xf numFmtId="0" fontId="28" fillId="0" borderId="79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4" fontId="22" fillId="0" borderId="39" xfId="0" applyNumberFormat="1" applyFont="1" applyBorder="1" applyAlignment="1">
      <alignment vertical="center" wrapText="1"/>
    </xf>
    <xf numFmtId="0" fontId="28" fillId="0" borderId="39" xfId="0" applyFont="1" applyBorder="1" applyAlignment="1">
      <alignment horizontal="left" vertical="center" wrapText="1"/>
    </xf>
    <xf numFmtId="0" fontId="28" fillId="0" borderId="85" xfId="0" applyFont="1" applyBorder="1" applyAlignment="1">
      <alignment horizontal="left" vertical="center" wrapText="1"/>
    </xf>
    <xf numFmtId="0" fontId="28" fillId="0" borderId="54" xfId="0" applyFont="1" applyBorder="1" applyAlignment="1">
      <alignment horizontal="left" vertical="center" wrapText="1"/>
    </xf>
    <xf numFmtId="4" fontId="22" fillId="7" borderId="88" xfId="457" applyNumberFormat="1" applyFont="1" applyFill="1" applyBorder="1" applyAlignment="1">
      <alignment horizontal="right" vertical="top"/>
    </xf>
    <xf numFmtId="43" fontId="21" fillId="0" borderId="85" xfId="457" applyFont="1" applyBorder="1" applyAlignment="1">
      <alignment vertical="center"/>
    </xf>
    <xf numFmtId="43" fontId="22" fillId="7" borderId="36" xfId="457" applyFont="1" applyFill="1" applyBorder="1" applyAlignment="1">
      <alignment horizontal="right" vertical="top"/>
    </xf>
    <xf numFmtId="4" fontId="22" fillId="7" borderId="36" xfId="457" applyNumberFormat="1" applyFont="1" applyFill="1" applyBorder="1" applyAlignment="1">
      <alignment horizontal="right" vertical="top"/>
    </xf>
    <xf numFmtId="4" fontId="22" fillId="0" borderId="98" xfId="0" applyNumberFormat="1" applyFont="1" applyBorder="1" applyAlignment="1">
      <alignment horizontal="center" vertical="center" wrapText="1"/>
    </xf>
    <xf numFmtId="4" fontId="21" fillId="0" borderId="79" xfId="0" applyNumberFormat="1" applyFont="1" applyBorder="1" applyAlignment="1">
      <alignment horizontal="right"/>
    </xf>
    <xf numFmtId="4" fontId="21" fillId="57" borderId="39" xfId="0" applyNumberFormat="1" applyFont="1" applyFill="1" applyBorder="1" applyAlignment="1">
      <alignment horizontal="right" vertical="top"/>
    </xf>
    <xf numFmtId="4" fontId="21" fillId="0" borderId="39" xfId="0" applyNumberFormat="1" applyFont="1" applyBorder="1" applyAlignment="1">
      <alignment horizontal="right"/>
    </xf>
    <xf numFmtId="49" fontId="22" fillId="58" borderId="39" xfId="0" applyNumberFormat="1" applyFont="1" applyFill="1" applyBorder="1" applyAlignment="1">
      <alignment horizontal="right" vertical="top"/>
    </xf>
    <xf numFmtId="49" fontId="22" fillId="58" borderId="37" xfId="0" applyNumberFormat="1" applyFont="1" applyFill="1" applyBorder="1" applyAlignment="1">
      <alignment horizontal="right" vertical="top"/>
    </xf>
    <xf numFmtId="4" fontId="22" fillId="7" borderId="88" xfId="0" applyNumberFormat="1" applyFont="1" applyFill="1" applyBorder="1" applyAlignment="1">
      <alignment horizontal="right" vertical="top"/>
    </xf>
    <xf numFmtId="49" fontId="23" fillId="7" borderId="88" xfId="0" applyNumberFormat="1" applyFont="1" applyFill="1" applyBorder="1" applyAlignment="1">
      <alignment horizontal="right" vertical="top"/>
    </xf>
    <xf numFmtId="49" fontId="28" fillId="0" borderId="39" xfId="0" applyNumberFormat="1" applyFont="1" applyBorder="1" applyAlignment="1">
      <alignment horizontal="right" vertical="top"/>
    </xf>
    <xf numFmtId="4" fontId="22" fillId="58" borderId="39" xfId="0" applyNumberFormat="1" applyFont="1" applyFill="1" applyBorder="1" applyAlignment="1">
      <alignment horizontal="right" vertical="top"/>
    </xf>
    <xf numFmtId="4" fontId="22" fillId="58" borderId="79" xfId="0" applyNumberFormat="1" applyFont="1" applyFill="1" applyBorder="1" applyAlignment="1">
      <alignment horizontal="right" vertical="top"/>
    </xf>
    <xf numFmtId="49" fontId="23" fillId="58" borderId="79" xfId="0" applyNumberFormat="1" applyFont="1" applyFill="1" applyBorder="1" applyAlignment="1">
      <alignment horizontal="right" vertical="top"/>
    </xf>
    <xf numFmtId="49" fontId="23" fillId="58" borderId="39" xfId="0" applyNumberFormat="1" applyFont="1" applyFill="1" applyBorder="1" applyAlignment="1">
      <alignment horizontal="right" vertical="top"/>
    </xf>
    <xf numFmtId="4" fontId="21" fillId="0" borderId="39" xfId="0" applyNumberFormat="1" applyFont="1" applyBorder="1" applyAlignment="1">
      <alignment horizontal="right" vertical="top"/>
    </xf>
    <xf numFmtId="49" fontId="21" fillId="0" borderId="39" xfId="0" applyNumberFormat="1" applyFont="1" applyBorder="1" applyAlignment="1">
      <alignment horizontal="right" vertical="top"/>
    </xf>
    <xf numFmtId="4" fontId="22" fillId="58" borderId="37" xfId="0" applyNumberFormat="1" applyFont="1" applyFill="1" applyBorder="1" applyAlignment="1">
      <alignment horizontal="right" vertical="top"/>
    </xf>
    <xf numFmtId="49" fontId="23" fillId="58" borderId="37" xfId="0" applyNumberFormat="1" applyFont="1" applyFill="1" applyBorder="1" applyAlignment="1">
      <alignment horizontal="right" vertical="top"/>
    </xf>
    <xf numFmtId="0" fontId="23" fillId="7" borderId="88" xfId="0" applyFont="1" applyFill="1" applyBorder="1" applyAlignment="1">
      <alignment horizontal="right" vertical="top"/>
    </xf>
    <xf numFmtId="4" fontId="22" fillId="0" borderId="39" xfId="0" applyNumberFormat="1" applyFont="1" applyBorder="1" applyAlignment="1">
      <alignment horizontal="right" vertical="top"/>
    </xf>
    <xf numFmtId="0" fontId="62" fillId="0" borderId="0" xfId="0" applyFont="1" applyBorder="1" applyAlignment="1">
      <alignment vertical="center"/>
    </xf>
    <xf numFmtId="0" fontId="63" fillId="0" borderId="0" xfId="607" applyFont="1" applyBorder="1" applyAlignment="1">
      <alignment horizontal="center" vertical="center" wrapText="1"/>
    </xf>
    <xf numFmtId="0" fontId="63" fillId="0" borderId="0" xfId="607" applyFont="1" applyBorder="1" applyAlignment="1">
      <alignment vertical="center" wrapText="1"/>
    </xf>
    <xf numFmtId="0" fontId="21" fillId="0" borderId="0" xfId="0" applyFont="1" applyBorder="1"/>
    <xf numFmtId="0" fontId="22" fillId="0" borderId="0" xfId="0" applyFont="1" applyBorder="1" applyAlignment="1">
      <alignment vertical="top"/>
    </xf>
    <xf numFmtId="4" fontId="22" fillId="0" borderId="0" xfId="0" applyNumberFormat="1" applyFont="1" applyBorder="1" applyAlignment="1">
      <alignment horizontal="right" vertical="top"/>
    </xf>
    <xf numFmtId="4" fontId="24" fillId="0" borderId="0" xfId="0" applyNumberFormat="1" applyFont="1" applyBorder="1" applyAlignment="1">
      <alignment vertical="top"/>
    </xf>
    <xf numFmtId="43" fontId="24" fillId="0" borderId="0" xfId="457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center"/>
    </xf>
    <xf numFmtId="4" fontId="22" fillId="0" borderId="0" xfId="0" applyNumberFormat="1" applyFont="1" applyBorder="1" applyAlignment="1">
      <alignment horizontal="left" vertical="center"/>
    </xf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horizontal="center" vertical="center"/>
    </xf>
    <xf numFmtId="4" fontId="22" fillId="0" borderId="0" xfId="0" applyNumberFormat="1" applyFont="1" applyBorder="1" applyAlignment="1">
      <alignment vertical="center" wrapText="1"/>
    </xf>
    <xf numFmtId="4" fontId="22" fillId="0" borderId="0" xfId="0" applyNumberFormat="1" applyFont="1" applyBorder="1" applyAlignment="1">
      <alignment horizontal="right" vertical="top" wrapText="1"/>
    </xf>
    <xf numFmtId="43" fontId="22" fillId="0" borderId="0" xfId="457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center" vertical="top"/>
    </xf>
    <xf numFmtId="43" fontId="22" fillId="0" borderId="0" xfId="457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top"/>
    </xf>
    <xf numFmtId="43" fontId="23" fillId="0" borderId="0" xfId="457" applyFont="1" applyBorder="1" applyAlignment="1">
      <alignment vertical="center"/>
    </xf>
    <xf numFmtId="4" fontId="21" fillId="0" borderId="0" xfId="0" applyNumberFormat="1" applyFont="1" applyBorder="1" applyAlignment="1">
      <alignment horizontal="right" vertical="top"/>
    </xf>
    <xf numFmtId="0" fontId="22" fillId="0" borderId="0" xfId="0" applyFont="1" applyBorder="1" applyAlignment="1">
      <alignment vertical="center"/>
    </xf>
    <xf numFmtId="43" fontId="22" fillId="0" borderId="36" xfId="457" applyFont="1" applyBorder="1" applyAlignment="1">
      <alignment horizontal="center" vertical="center" wrapText="1"/>
    </xf>
    <xf numFmtId="0" fontId="28" fillId="57" borderId="39" xfId="603" applyFont="1" applyFill="1" applyBorder="1" applyAlignment="1">
      <alignment wrapText="1"/>
    </xf>
    <xf numFmtId="0" fontId="37" fillId="57" borderId="39" xfId="603" applyFont="1" applyFill="1" applyBorder="1" applyAlignment="1">
      <alignment horizontal="left" wrapText="1"/>
    </xf>
    <xf numFmtId="0" fontId="23" fillId="7" borderId="75" xfId="0" applyFont="1" applyFill="1" applyBorder="1" applyAlignment="1">
      <alignment horizontal="center" vertical="top"/>
    </xf>
    <xf numFmtId="0" fontId="23" fillId="7" borderId="71" xfId="0" applyFont="1" applyFill="1" applyBorder="1" applyAlignment="1">
      <alignment horizontal="center" vertical="top"/>
    </xf>
    <xf numFmtId="0" fontId="24" fillId="0" borderId="39" xfId="0" applyFont="1" applyBorder="1" applyAlignment="1">
      <alignment horizontal="left" vertical="top"/>
    </xf>
    <xf numFmtId="4" fontId="22" fillId="0" borderId="0" xfId="0" applyNumberFormat="1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 wrapText="1"/>
    </xf>
    <xf numFmtId="0" fontId="22" fillId="0" borderId="99" xfId="0" applyFont="1" applyBorder="1" applyAlignment="1">
      <alignment horizontal="center" vertical="center" wrapText="1"/>
    </xf>
    <xf numFmtId="0" fontId="22" fillId="0" borderId="8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89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3" fillId="7" borderId="86" xfId="0" applyFont="1" applyFill="1" applyBorder="1" applyAlignment="1">
      <alignment horizontal="center" vertical="center"/>
    </xf>
    <xf numFmtId="0" fontId="23" fillId="7" borderId="84" xfId="0" applyFont="1" applyFill="1" applyBorder="1" applyAlignment="1">
      <alignment horizontal="center" vertical="center"/>
    </xf>
    <xf numFmtId="0" fontId="24" fillId="0" borderId="50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/>
    </xf>
    <xf numFmtId="0" fontId="22" fillId="0" borderId="50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left" vertical="center" wrapText="1"/>
    </xf>
    <xf numFmtId="4" fontId="22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9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top" wrapText="1"/>
    </xf>
    <xf numFmtId="0" fontId="1" fillId="0" borderId="51" xfId="0" applyFont="1" applyBorder="1" applyAlignment="1">
      <alignment horizontal="center" vertical="top" wrapText="1"/>
    </xf>
    <xf numFmtId="0" fontId="1" fillId="0" borderId="48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50" xfId="0" applyFont="1" applyBorder="1" applyAlignment="1">
      <alignment horizontal="center" vertical="top"/>
    </xf>
    <xf numFmtId="0" fontId="2" fillId="0" borderId="51" xfId="0" applyFont="1" applyBorder="1" applyAlignment="1">
      <alignment horizontal="center" vertical="top"/>
    </xf>
    <xf numFmtId="0" fontId="2" fillId="0" borderId="48" xfId="0" applyFont="1" applyBorder="1" applyAlignment="1">
      <alignment horizontal="center" vertical="top"/>
    </xf>
    <xf numFmtId="0" fontId="3" fillId="7" borderId="39" xfId="0" applyFont="1" applyFill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0" fillId="0" borderId="31" xfId="0" applyBorder="1" applyAlignment="1">
      <alignment vertical="top" wrapText="1"/>
    </xf>
    <xf numFmtId="0" fontId="0" fillId="0" borderId="92" xfId="0" applyBorder="1" applyAlignment="1">
      <alignment horizontal="left" wrapText="1"/>
    </xf>
    <xf numFmtId="0" fontId="0" fillId="0" borderId="93" xfId="0" applyBorder="1" applyAlignment="1">
      <alignment horizontal="left" wrapText="1"/>
    </xf>
    <xf numFmtId="0" fontId="0" fillId="0" borderId="59" xfId="0" applyBorder="1" applyAlignment="1">
      <alignment horizontal="left" wrapText="1"/>
    </xf>
    <xf numFmtId="0" fontId="3" fillId="7" borderId="39" xfId="0" applyFont="1" applyFill="1" applyBorder="1" applyAlignment="1">
      <alignment horizontal="left"/>
    </xf>
    <xf numFmtId="0" fontId="3" fillId="7" borderId="74" xfId="0" applyFont="1" applyFill="1" applyBorder="1" applyAlignment="1">
      <alignment wrapText="1"/>
    </xf>
    <xf numFmtId="0" fontId="3" fillId="7" borderId="51" xfId="0" applyFont="1" applyFill="1" applyBorder="1" applyAlignment="1">
      <alignment wrapText="1"/>
    </xf>
    <xf numFmtId="0" fontId="3" fillId="7" borderId="48" xfId="0" applyFont="1" applyFill="1" applyBorder="1" applyAlignment="1">
      <alignment wrapText="1"/>
    </xf>
    <xf numFmtId="0" fontId="0" fillId="0" borderId="90" xfId="0" applyBorder="1" applyAlignment="1">
      <alignment wrapText="1"/>
    </xf>
    <xf numFmtId="0" fontId="0" fillId="0" borderId="91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26" xfId="0" applyBorder="1" applyAlignment="1">
      <alignment horizontal="left" wrapText="1"/>
    </xf>
    <xf numFmtId="0" fontId="3" fillId="7" borderId="39" xfId="0" applyFont="1" applyFill="1" applyBorder="1" applyAlignment="1">
      <alignment wrapText="1"/>
    </xf>
    <xf numFmtId="0" fontId="0" fillId="0" borderId="68" xfId="0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39" xfId="0" applyFont="1" applyBorder="1" applyAlignment="1">
      <alignment horizontal="left" wrapText="1"/>
    </xf>
    <xf numFmtId="0" fontId="0" fillId="0" borderId="39" xfId="0" applyBorder="1" applyAlignment="1">
      <alignment vertical="top" wrapText="1"/>
    </xf>
    <xf numFmtId="0" fontId="0" fillId="0" borderId="39" xfId="0" applyBorder="1" applyAlignment="1">
      <alignment horizontal="left" wrapText="1"/>
    </xf>
    <xf numFmtId="0" fontId="5" fillId="0" borderId="74" xfId="0" applyFont="1" applyBorder="1" applyAlignment="1">
      <alignment horizontal="left" wrapText="1"/>
    </xf>
    <xf numFmtId="0" fontId="5" fillId="0" borderId="51" xfId="0" applyFont="1" applyBorder="1" applyAlignment="1">
      <alignment horizontal="left" wrapText="1"/>
    </xf>
    <xf numFmtId="0" fontId="5" fillId="0" borderId="4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74" xfId="0" applyFont="1" applyBorder="1" applyAlignment="1">
      <alignment horizontal="left" wrapText="1"/>
    </xf>
    <xf numFmtId="0" fontId="2" fillId="0" borderId="51" xfId="0" applyFont="1" applyBorder="1" applyAlignment="1">
      <alignment horizontal="left" wrapText="1"/>
    </xf>
    <xf numFmtId="0" fontId="2" fillId="0" borderId="48" xfId="0" applyFont="1" applyBorder="1" applyAlignment="1">
      <alignment horizontal="left" wrapText="1"/>
    </xf>
    <xf numFmtId="0" fontId="0" fillId="0" borderId="74" xfId="0" applyBorder="1" applyAlignment="1">
      <alignment horizontal="left" wrapText="1"/>
    </xf>
    <xf numFmtId="0" fontId="0" fillId="0" borderId="51" xfId="0" applyBorder="1" applyAlignment="1">
      <alignment horizontal="left" wrapText="1"/>
    </xf>
    <xf numFmtId="0" fontId="0" fillId="0" borderId="48" xfId="0" applyBorder="1" applyAlignment="1">
      <alignment horizontal="left" wrapText="1"/>
    </xf>
    <xf numFmtId="0" fontId="3" fillId="0" borderId="39" xfId="0" applyFont="1" applyBorder="1" applyAlignment="1">
      <alignment wrapText="1"/>
    </xf>
    <xf numFmtId="0" fontId="3" fillId="0" borderId="54" xfId="0" applyFont="1" applyBorder="1" applyAlignment="1">
      <alignment wrapText="1"/>
    </xf>
    <xf numFmtId="0" fontId="3" fillId="0" borderId="45" xfId="0" applyFont="1" applyBorder="1" applyAlignment="1">
      <alignment wrapText="1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49" xfId="0" applyFont="1" applyBorder="1" applyAlignment="1">
      <alignment horizontal="center" vertical="top"/>
    </xf>
    <xf numFmtId="0" fontId="1" fillId="0" borderId="41" xfId="0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left" vertical="top"/>
    </xf>
    <xf numFmtId="0" fontId="2" fillId="0" borderId="39" xfId="0" applyFont="1" applyBorder="1" applyAlignment="1">
      <alignment horizontal="left" vertical="top"/>
    </xf>
    <xf numFmtId="0" fontId="2" fillId="0" borderId="41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9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22" xfId="0" applyBorder="1" applyAlignment="1">
      <alignment horizontal="left" vertical="top" wrapText="1" indent="2"/>
    </xf>
    <xf numFmtId="0" fontId="0" fillId="0" borderId="93" xfId="0" applyBorder="1" applyAlignment="1">
      <alignment horizontal="left" vertical="top" wrapText="1" indent="2"/>
    </xf>
    <xf numFmtId="0" fontId="0" fillId="0" borderId="91" xfId="0" applyBorder="1" applyAlignment="1">
      <alignment horizontal="left" wrapText="1" indent="2"/>
    </xf>
    <xf numFmtId="0" fontId="3" fillId="0" borderId="91" xfId="0" applyFont="1" applyBorder="1" applyAlignment="1">
      <alignment horizontal="left" wrapText="1" indent="2"/>
    </xf>
    <xf numFmtId="0" fontId="0" fillId="0" borderId="22" xfId="0" applyBorder="1" applyAlignment="1">
      <alignment horizontal="left" wrapText="1" indent="3"/>
    </xf>
    <xf numFmtId="0" fontId="0" fillId="0" borderId="96" xfId="0" applyBorder="1" applyAlignment="1">
      <alignment horizontal="left" vertical="top" wrapText="1" indent="2"/>
    </xf>
    <xf numFmtId="0" fontId="0" fillId="0" borderId="0" xfId="0" applyAlignment="1">
      <alignment horizontal="left" wrapText="1" indent="3"/>
    </xf>
    <xf numFmtId="0" fontId="2" fillId="0" borderId="93" xfId="0" applyFont="1" applyBorder="1" applyAlignment="1">
      <alignment horizontal="left" wrapText="1" indent="2"/>
    </xf>
  </cellXfs>
  <cellStyles count="691">
    <cellStyle name="20% - Accent1" xfId="1" builtinId="30" customBuiltin="1"/>
    <cellStyle name="20% - Accent1 2" xfId="2"/>
    <cellStyle name="20% - Accent1 2 2" xfId="3"/>
    <cellStyle name="20% - Accent1 2 3" xfId="4"/>
    <cellStyle name="20% - Accent1 2 4" xfId="5"/>
    <cellStyle name="20% - Accent1 2 5" xfId="6"/>
    <cellStyle name="20% - Accent1 2 6" xfId="7"/>
    <cellStyle name="20% - Accent1 2 7" xfId="8"/>
    <cellStyle name="20% - Accent1 3" xfId="9"/>
    <cellStyle name="20% - Accent1 4" xfId="10"/>
    <cellStyle name="20% - Accent1 4 2" xfId="11"/>
    <cellStyle name="20% - Accent1 5" xfId="12"/>
    <cellStyle name="20% - Accent1 5 2" xfId="13"/>
    <cellStyle name="20% - Accent1 6" xfId="14"/>
    <cellStyle name="20% - Accent1 6 2" xfId="15"/>
    <cellStyle name="20% - Accent1 7" xfId="16"/>
    <cellStyle name="20% - Accent1 7 2" xfId="17"/>
    <cellStyle name="20% - Accent2" xfId="18" builtinId="34" customBuiltin="1"/>
    <cellStyle name="20% - Accent2 2" xfId="19"/>
    <cellStyle name="20% - Accent2 2 2" xfId="20"/>
    <cellStyle name="20% - Accent2 2 3" xfId="21"/>
    <cellStyle name="20% - Accent2 2 4" xfId="22"/>
    <cellStyle name="20% - Accent2 2 5" xfId="23"/>
    <cellStyle name="20% - Accent2 2 6" xfId="24"/>
    <cellStyle name="20% - Accent2 2 7" xfId="25"/>
    <cellStyle name="20% - Accent2 3" xfId="26"/>
    <cellStyle name="20% - Accent2 4" xfId="27"/>
    <cellStyle name="20% - Accent2 4 2" xfId="28"/>
    <cellStyle name="20% - Accent2 5" xfId="29"/>
    <cellStyle name="20% - Accent2 5 2" xfId="30"/>
    <cellStyle name="20% - Accent2 6" xfId="31"/>
    <cellStyle name="20% - Accent2 6 2" xfId="32"/>
    <cellStyle name="20% - Accent2 7" xfId="33"/>
    <cellStyle name="20% - Accent2 7 2" xfId="34"/>
    <cellStyle name="20% - Accent3" xfId="35" builtinId="38" customBuiltin="1"/>
    <cellStyle name="20% - Accent3 2" xfId="36"/>
    <cellStyle name="20% - Accent3 2 2" xfId="37"/>
    <cellStyle name="20% - Accent3 2 3" xfId="38"/>
    <cellStyle name="20% - Accent3 2 4" xfId="39"/>
    <cellStyle name="20% - Accent3 2 5" xfId="40"/>
    <cellStyle name="20% - Accent3 2 6" xfId="41"/>
    <cellStyle name="20% - Accent3 2 7" xfId="42"/>
    <cellStyle name="20% - Accent3 3" xfId="43"/>
    <cellStyle name="20% - Accent3 4" xfId="44"/>
    <cellStyle name="20% - Accent3 4 2" xfId="45"/>
    <cellStyle name="20% - Accent3 5" xfId="46"/>
    <cellStyle name="20% - Accent3 5 2" xfId="47"/>
    <cellStyle name="20% - Accent3 6" xfId="48"/>
    <cellStyle name="20% - Accent3 6 2" xfId="49"/>
    <cellStyle name="20% - Accent3 7" xfId="50"/>
    <cellStyle name="20% - Accent3 7 2" xfId="51"/>
    <cellStyle name="20% - Accent4" xfId="52" builtinId="42" customBuiltin="1"/>
    <cellStyle name="20% - Accent4 2" xfId="53"/>
    <cellStyle name="20% - Accent4 2 2" xfId="54"/>
    <cellStyle name="20% - Accent4 2 3" xfId="55"/>
    <cellStyle name="20% - Accent4 2 4" xfId="56"/>
    <cellStyle name="20% - Accent4 2 5" xfId="57"/>
    <cellStyle name="20% - Accent4 2 6" xfId="58"/>
    <cellStyle name="20% - Accent4 2 7" xfId="59"/>
    <cellStyle name="20% - Accent4 3" xfId="60"/>
    <cellStyle name="20% - Accent4 4" xfId="61"/>
    <cellStyle name="20% - Accent4 4 2" xfId="62"/>
    <cellStyle name="20% - Accent4 5" xfId="63"/>
    <cellStyle name="20% - Accent4 5 2" xfId="64"/>
    <cellStyle name="20% - Accent4 6" xfId="65"/>
    <cellStyle name="20% - Accent4 6 2" xfId="66"/>
    <cellStyle name="20% - Accent4 7" xfId="67"/>
    <cellStyle name="20% - Accent4 7 2" xfId="68"/>
    <cellStyle name="20% - Accent5" xfId="69" builtinId="46" customBuiltin="1"/>
    <cellStyle name="20% - Accent5 2" xfId="70"/>
    <cellStyle name="20% - Accent5 2 2" xfId="71"/>
    <cellStyle name="20% - Accent5 2 3" xfId="72"/>
    <cellStyle name="20% - Accent5 2 4" xfId="73"/>
    <cellStyle name="20% - Accent5 2 5" xfId="74"/>
    <cellStyle name="20% - Accent5 2 6" xfId="75"/>
    <cellStyle name="20% - Accent5 2 7" xfId="76"/>
    <cellStyle name="20% - Accent5 3" xfId="77"/>
    <cellStyle name="20% - Accent5 4" xfId="78"/>
    <cellStyle name="20% - Accent5 4 2" xfId="79"/>
    <cellStyle name="20% - Accent5 5" xfId="80"/>
    <cellStyle name="20% - Accent5 5 2" xfId="81"/>
    <cellStyle name="20% - Accent5 6" xfId="82"/>
    <cellStyle name="20% - Accent5 6 2" xfId="83"/>
    <cellStyle name="20% - Accent5 7" xfId="84"/>
    <cellStyle name="20% - Accent5 7 2" xfId="85"/>
    <cellStyle name="20% - Accent6" xfId="86" builtinId="50" customBuiltin="1"/>
    <cellStyle name="20% - Accent6 2" xfId="87"/>
    <cellStyle name="20% - Accent6 2 2" xfId="88"/>
    <cellStyle name="20% - Accent6 2 3" xfId="89"/>
    <cellStyle name="20% - Accent6 2 4" xfId="90"/>
    <cellStyle name="20% - Accent6 2 5" xfId="91"/>
    <cellStyle name="20% - Accent6 2 6" xfId="92"/>
    <cellStyle name="20% - Accent6 2 7" xfId="93"/>
    <cellStyle name="20% - Accent6 3" xfId="94"/>
    <cellStyle name="20% - Accent6 4" xfId="95"/>
    <cellStyle name="20% - Accent6 4 2" xfId="96"/>
    <cellStyle name="20% - Accent6 5" xfId="97"/>
    <cellStyle name="20% - Accent6 5 2" xfId="98"/>
    <cellStyle name="20% - Accent6 6" xfId="99"/>
    <cellStyle name="20% - Accent6 6 2" xfId="100"/>
    <cellStyle name="20% - Accent6 7" xfId="101"/>
    <cellStyle name="20% - Accent6 7 2" xfId="102"/>
    <cellStyle name="40% - Accent1" xfId="103" builtinId="31" customBuiltin="1"/>
    <cellStyle name="40% - Accent1 2" xfId="104"/>
    <cellStyle name="40% - Accent1 2 2" xfId="105"/>
    <cellStyle name="40% - Accent1 2 3" xfId="106"/>
    <cellStyle name="40% - Accent1 2 4" xfId="107"/>
    <cellStyle name="40% - Accent1 2 5" xfId="108"/>
    <cellStyle name="40% - Accent1 2 6" xfId="109"/>
    <cellStyle name="40% - Accent1 2 7" xfId="110"/>
    <cellStyle name="40% - Accent1 3" xfId="111"/>
    <cellStyle name="40% - Accent1 4" xfId="112"/>
    <cellStyle name="40% - Accent1 4 2" xfId="113"/>
    <cellStyle name="40% - Accent1 5" xfId="114"/>
    <cellStyle name="40% - Accent1 5 2" xfId="115"/>
    <cellStyle name="40% - Accent1 6" xfId="116"/>
    <cellStyle name="40% - Accent1 6 2" xfId="117"/>
    <cellStyle name="40% - Accent1 7" xfId="118"/>
    <cellStyle name="40% - Accent1 7 2" xfId="119"/>
    <cellStyle name="40% - Accent2" xfId="120" builtinId="35" customBuiltin="1"/>
    <cellStyle name="40% - Accent2 2" xfId="121"/>
    <cellStyle name="40% - Accent2 2 2" xfId="122"/>
    <cellStyle name="40% - Accent2 2 3" xfId="123"/>
    <cellStyle name="40% - Accent2 2 4" xfId="124"/>
    <cellStyle name="40% - Accent2 2 5" xfId="125"/>
    <cellStyle name="40% - Accent2 2 6" xfId="126"/>
    <cellStyle name="40% - Accent2 2 7" xfId="127"/>
    <cellStyle name="40% - Accent2 3" xfId="128"/>
    <cellStyle name="40% - Accent2 4" xfId="129"/>
    <cellStyle name="40% - Accent2 4 2" xfId="130"/>
    <cellStyle name="40% - Accent2 5" xfId="131"/>
    <cellStyle name="40% - Accent2 5 2" xfId="132"/>
    <cellStyle name="40% - Accent2 6" xfId="133"/>
    <cellStyle name="40% - Accent2 6 2" xfId="134"/>
    <cellStyle name="40% - Accent2 7" xfId="135"/>
    <cellStyle name="40% - Accent2 7 2" xfId="136"/>
    <cellStyle name="40% - Accent3" xfId="137" builtinId="39" customBuiltin="1"/>
    <cellStyle name="40% - Accent3 2" xfId="138"/>
    <cellStyle name="40% - Accent3 2 2" xfId="139"/>
    <cellStyle name="40% - Accent3 2 3" xfId="140"/>
    <cellStyle name="40% - Accent3 2 4" xfId="141"/>
    <cellStyle name="40% - Accent3 2 5" xfId="142"/>
    <cellStyle name="40% - Accent3 2 6" xfId="143"/>
    <cellStyle name="40% - Accent3 2 7" xfId="144"/>
    <cellStyle name="40% - Accent3 3" xfId="145"/>
    <cellStyle name="40% - Accent3 4" xfId="146"/>
    <cellStyle name="40% - Accent3 4 2" xfId="147"/>
    <cellStyle name="40% - Accent3 5" xfId="148"/>
    <cellStyle name="40% - Accent3 5 2" xfId="149"/>
    <cellStyle name="40% - Accent3 6" xfId="150"/>
    <cellStyle name="40% - Accent3 6 2" xfId="151"/>
    <cellStyle name="40% - Accent3 7" xfId="152"/>
    <cellStyle name="40% - Accent3 7 2" xfId="153"/>
    <cellStyle name="40% - Accent4" xfId="154" builtinId="43" customBuiltin="1"/>
    <cellStyle name="40% - Accent4 2" xfId="155"/>
    <cellStyle name="40% - Accent4 2 2" xfId="156"/>
    <cellStyle name="40% - Accent4 2 3" xfId="157"/>
    <cellStyle name="40% - Accent4 2 4" xfId="158"/>
    <cellStyle name="40% - Accent4 2 5" xfId="159"/>
    <cellStyle name="40% - Accent4 2 6" xfId="160"/>
    <cellStyle name="40% - Accent4 2 7" xfId="161"/>
    <cellStyle name="40% - Accent4 3" xfId="162"/>
    <cellStyle name="40% - Accent4 4" xfId="163"/>
    <cellStyle name="40% - Accent4 4 2" xfId="164"/>
    <cellStyle name="40% - Accent4 5" xfId="165"/>
    <cellStyle name="40% - Accent4 5 2" xfId="166"/>
    <cellStyle name="40% - Accent4 6" xfId="167"/>
    <cellStyle name="40% - Accent4 6 2" xfId="168"/>
    <cellStyle name="40% - Accent4 7" xfId="169"/>
    <cellStyle name="40% - Accent4 7 2" xfId="170"/>
    <cellStyle name="40% - Accent5" xfId="171" builtinId="47" customBuiltin="1"/>
    <cellStyle name="40% - Accent5 2" xfId="172"/>
    <cellStyle name="40% - Accent5 2 2" xfId="173"/>
    <cellStyle name="40% - Accent5 2 3" xfId="174"/>
    <cellStyle name="40% - Accent5 2 4" xfId="175"/>
    <cellStyle name="40% - Accent5 2 5" xfId="176"/>
    <cellStyle name="40% - Accent5 2 6" xfId="177"/>
    <cellStyle name="40% - Accent5 2 7" xfId="178"/>
    <cellStyle name="40% - Accent5 3" xfId="179"/>
    <cellStyle name="40% - Accent5 4" xfId="180"/>
    <cellStyle name="40% - Accent5 4 2" xfId="181"/>
    <cellStyle name="40% - Accent5 5" xfId="182"/>
    <cellStyle name="40% - Accent5 5 2" xfId="183"/>
    <cellStyle name="40% - Accent5 6" xfId="184"/>
    <cellStyle name="40% - Accent5 6 2" xfId="185"/>
    <cellStyle name="40% - Accent5 7" xfId="186"/>
    <cellStyle name="40% - Accent5 7 2" xfId="187"/>
    <cellStyle name="40% - Accent6" xfId="188" builtinId="51" customBuiltin="1"/>
    <cellStyle name="40% - Accent6 2" xfId="189"/>
    <cellStyle name="40% - Accent6 2 2" xfId="190"/>
    <cellStyle name="40% - Accent6 2 3" xfId="191"/>
    <cellStyle name="40% - Accent6 2 4" xfId="192"/>
    <cellStyle name="40% - Accent6 2 5" xfId="193"/>
    <cellStyle name="40% - Accent6 2 6" xfId="194"/>
    <cellStyle name="40% - Accent6 2 7" xfId="195"/>
    <cellStyle name="40% - Accent6 3" xfId="196"/>
    <cellStyle name="40% - Accent6 4" xfId="197"/>
    <cellStyle name="40% - Accent6 4 2" xfId="198"/>
    <cellStyle name="40% - Accent6 5" xfId="199"/>
    <cellStyle name="40% - Accent6 5 2" xfId="200"/>
    <cellStyle name="40% - Accent6 6" xfId="201"/>
    <cellStyle name="40% - Accent6 6 2" xfId="202"/>
    <cellStyle name="40% - Accent6 7" xfId="203"/>
    <cellStyle name="40% - Accent6 7 2" xfId="204"/>
    <cellStyle name="60% - Accent1" xfId="205" builtinId="32" customBuiltin="1"/>
    <cellStyle name="60% - Accent1 2" xfId="206"/>
    <cellStyle name="60% - Accent1 2 2" xfId="207"/>
    <cellStyle name="60% - Accent1 2 3" xfId="208"/>
    <cellStyle name="60% - Accent1 2 4" xfId="209"/>
    <cellStyle name="60% - Accent1 2 5" xfId="210"/>
    <cellStyle name="60% - Accent1 2 6" xfId="211"/>
    <cellStyle name="60% - Accent1 2 7" xfId="212"/>
    <cellStyle name="60% - Accent1 3" xfId="213"/>
    <cellStyle name="60% - Accent1 4" xfId="214"/>
    <cellStyle name="60% - Accent1 4 2" xfId="215"/>
    <cellStyle name="60% - Accent1 5" xfId="216"/>
    <cellStyle name="60% - Accent1 5 2" xfId="217"/>
    <cellStyle name="60% - Accent1 6" xfId="218"/>
    <cellStyle name="60% - Accent1 6 2" xfId="219"/>
    <cellStyle name="60% - Accent1 7" xfId="220"/>
    <cellStyle name="60% - Accent1 7 2" xfId="221"/>
    <cellStyle name="60% - Accent2" xfId="222" builtinId="36" customBuiltin="1"/>
    <cellStyle name="60% - Accent2 2" xfId="223"/>
    <cellStyle name="60% - Accent2 2 2" xfId="224"/>
    <cellStyle name="60% - Accent2 2 3" xfId="225"/>
    <cellStyle name="60% - Accent2 2 4" xfId="226"/>
    <cellStyle name="60% - Accent2 2 5" xfId="227"/>
    <cellStyle name="60% - Accent2 2 6" xfId="228"/>
    <cellStyle name="60% - Accent2 2 7" xfId="229"/>
    <cellStyle name="60% - Accent2 3" xfId="230"/>
    <cellStyle name="60% - Accent2 4" xfId="231"/>
    <cellStyle name="60% - Accent2 4 2" xfId="232"/>
    <cellStyle name="60% - Accent2 5" xfId="233"/>
    <cellStyle name="60% - Accent2 5 2" xfId="234"/>
    <cellStyle name="60% - Accent2 6" xfId="235"/>
    <cellStyle name="60% - Accent2 6 2" xfId="236"/>
    <cellStyle name="60% - Accent2 7" xfId="237"/>
    <cellStyle name="60% - Accent2 7 2" xfId="238"/>
    <cellStyle name="60% - Accent3" xfId="239" builtinId="40" customBuiltin="1"/>
    <cellStyle name="60% - Accent3 2" xfId="240"/>
    <cellStyle name="60% - Accent3 2 2" xfId="241"/>
    <cellStyle name="60% - Accent3 2 3" xfId="242"/>
    <cellStyle name="60% - Accent3 2 4" xfId="243"/>
    <cellStyle name="60% - Accent3 2 5" xfId="244"/>
    <cellStyle name="60% - Accent3 2 6" xfId="245"/>
    <cellStyle name="60% - Accent3 2 7" xfId="246"/>
    <cellStyle name="60% - Accent3 3" xfId="247"/>
    <cellStyle name="60% - Accent3 4" xfId="248"/>
    <cellStyle name="60% - Accent3 4 2" xfId="249"/>
    <cellStyle name="60% - Accent3 5" xfId="250"/>
    <cellStyle name="60% - Accent3 5 2" xfId="251"/>
    <cellStyle name="60% - Accent3 6" xfId="252"/>
    <cellStyle name="60% - Accent3 6 2" xfId="253"/>
    <cellStyle name="60% - Accent3 7" xfId="254"/>
    <cellStyle name="60% - Accent3 7 2" xfId="255"/>
    <cellStyle name="60% - Accent4" xfId="256" builtinId="44" customBuiltin="1"/>
    <cellStyle name="60% - Accent4 2" xfId="257"/>
    <cellStyle name="60% - Accent4 2 2" xfId="258"/>
    <cellStyle name="60% - Accent4 2 3" xfId="259"/>
    <cellStyle name="60% - Accent4 2 4" xfId="260"/>
    <cellStyle name="60% - Accent4 2 5" xfId="261"/>
    <cellStyle name="60% - Accent4 2 6" xfId="262"/>
    <cellStyle name="60% - Accent4 2 7" xfId="263"/>
    <cellStyle name="60% - Accent4 3" xfId="264"/>
    <cellStyle name="60% - Accent4 4" xfId="265"/>
    <cellStyle name="60% - Accent4 4 2" xfId="266"/>
    <cellStyle name="60% - Accent4 5" xfId="267"/>
    <cellStyle name="60% - Accent4 5 2" xfId="268"/>
    <cellStyle name="60% - Accent4 6" xfId="269"/>
    <cellStyle name="60% - Accent4 6 2" xfId="270"/>
    <cellStyle name="60% - Accent4 7" xfId="271"/>
    <cellStyle name="60% - Accent4 7 2" xfId="272"/>
    <cellStyle name="60% - Accent5" xfId="273" builtinId="48" customBuiltin="1"/>
    <cellStyle name="60% - Accent5 2" xfId="274"/>
    <cellStyle name="60% - Accent5 2 2" xfId="275"/>
    <cellStyle name="60% - Accent5 2 3" xfId="276"/>
    <cellStyle name="60% - Accent5 2 4" xfId="277"/>
    <cellStyle name="60% - Accent5 2 5" xfId="278"/>
    <cellStyle name="60% - Accent5 2 6" xfId="279"/>
    <cellStyle name="60% - Accent5 2 7" xfId="280"/>
    <cellStyle name="60% - Accent5 3" xfId="281"/>
    <cellStyle name="60% - Accent5 4" xfId="282"/>
    <cellStyle name="60% - Accent5 4 2" xfId="283"/>
    <cellStyle name="60% - Accent5 5" xfId="284"/>
    <cellStyle name="60% - Accent5 5 2" xfId="285"/>
    <cellStyle name="60% - Accent5 6" xfId="286"/>
    <cellStyle name="60% - Accent5 6 2" xfId="287"/>
    <cellStyle name="60% - Accent5 7" xfId="288"/>
    <cellStyle name="60% - Accent5 7 2" xfId="289"/>
    <cellStyle name="60% - Accent6" xfId="290" builtinId="52" customBuiltin="1"/>
    <cellStyle name="60% - Accent6 2" xfId="291"/>
    <cellStyle name="60% - Accent6 2 2" xfId="292"/>
    <cellStyle name="60% - Accent6 2 3" xfId="293"/>
    <cellStyle name="60% - Accent6 2 4" xfId="294"/>
    <cellStyle name="60% - Accent6 2 5" xfId="295"/>
    <cellStyle name="60% - Accent6 2 6" xfId="296"/>
    <cellStyle name="60% - Accent6 2 7" xfId="297"/>
    <cellStyle name="60% - Accent6 3" xfId="298"/>
    <cellStyle name="60% - Accent6 4" xfId="299"/>
    <cellStyle name="60% - Accent6 4 2" xfId="300"/>
    <cellStyle name="60% - Accent6 5" xfId="301"/>
    <cellStyle name="60% - Accent6 5 2" xfId="302"/>
    <cellStyle name="60% - Accent6 6" xfId="303"/>
    <cellStyle name="60% - Accent6 6 2" xfId="304"/>
    <cellStyle name="60% - Accent6 7" xfId="305"/>
    <cellStyle name="60% - Accent6 7 2" xfId="306"/>
    <cellStyle name="Accent1" xfId="307" builtinId="29" customBuiltin="1"/>
    <cellStyle name="Accent1 2" xfId="308"/>
    <cellStyle name="Accent1 2 2" xfId="309"/>
    <cellStyle name="Accent1 2 3" xfId="310"/>
    <cellStyle name="Accent1 2 4" xfId="311"/>
    <cellStyle name="Accent1 2 5" xfId="312"/>
    <cellStyle name="Accent1 2 6" xfId="313"/>
    <cellStyle name="Accent1 2 7" xfId="314"/>
    <cellStyle name="Accent1 3" xfId="315"/>
    <cellStyle name="Accent1 4" xfId="316"/>
    <cellStyle name="Accent1 4 2" xfId="317"/>
    <cellStyle name="Accent1 5" xfId="318"/>
    <cellStyle name="Accent1 5 2" xfId="319"/>
    <cellStyle name="Accent1 6" xfId="320"/>
    <cellStyle name="Accent1 6 2" xfId="321"/>
    <cellStyle name="Accent1 7" xfId="322"/>
    <cellStyle name="Accent1 7 2" xfId="323"/>
    <cellStyle name="Accent2" xfId="324" builtinId="33" customBuiltin="1"/>
    <cellStyle name="Accent2 2" xfId="325"/>
    <cellStyle name="Accent2 2 2" xfId="326"/>
    <cellStyle name="Accent2 2 3" xfId="327"/>
    <cellStyle name="Accent2 2 4" xfId="328"/>
    <cellStyle name="Accent2 2 5" xfId="329"/>
    <cellStyle name="Accent2 2 6" xfId="330"/>
    <cellStyle name="Accent2 2 7" xfId="331"/>
    <cellStyle name="Accent2 3" xfId="332"/>
    <cellStyle name="Accent2 4" xfId="333"/>
    <cellStyle name="Accent2 4 2" xfId="334"/>
    <cellStyle name="Accent2 5" xfId="335"/>
    <cellStyle name="Accent2 5 2" xfId="336"/>
    <cellStyle name="Accent2 6" xfId="337"/>
    <cellStyle name="Accent2 6 2" xfId="338"/>
    <cellStyle name="Accent2 7" xfId="339"/>
    <cellStyle name="Accent2 7 2" xfId="340"/>
    <cellStyle name="Accent3" xfId="341" builtinId="37" customBuiltin="1"/>
    <cellStyle name="Accent3 2" xfId="342"/>
    <cellStyle name="Accent3 2 2" xfId="343"/>
    <cellStyle name="Accent3 2 3" xfId="344"/>
    <cellStyle name="Accent3 2 4" xfId="345"/>
    <cellStyle name="Accent3 2 5" xfId="346"/>
    <cellStyle name="Accent3 2 6" xfId="347"/>
    <cellStyle name="Accent3 2 7" xfId="348"/>
    <cellStyle name="Accent3 3" xfId="349"/>
    <cellStyle name="Accent3 4" xfId="350"/>
    <cellStyle name="Accent3 4 2" xfId="351"/>
    <cellStyle name="Accent3 5" xfId="352"/>
    <cellStyle name="Accent3 5 2" xfId="353"/>
    <cellStyle name="Accent3 6" xfId="354"/>
    <cellStyle name="Accent3 6 2" xfId="355"/>
    <cellStyle name="Accent3 7" xfId="356"/>
    <cellStyle name="Accent3 7 2" xfId="357"/>
    <cellStyle name="Accent4" xfId="358" builtinId="41" customBuiltin="1"/>
    <cellStyle name="Accent4 2" xfId="359"/>
    <cellStyle name="Accent4 2 2" xfId="360"/>
    <cellStyle name="Accent4 2 3" xfId="361"/>
    <cellStyle name="Accent4 2 4" xfId="362"/>
    <cellStyle name="Accent4 2 5" xfId="363"/>
    <cellStyle name="Accent4 2 6" xfId="364"/>
    <cellStyle name="Accent4 2 7" xfId="365"/>
    <cellStyle name="Accent4 3" xfId="366"/>
    <cellStyle name="Accent4 4" xfId="367"/>
    <cellStyle name="Accent4 4 2" xfId="368"/>
    <cellStyle name="Accent4 5" xfId="369"/>
    <cellStyle name="Accent4 5 2" xfId="370"/>
    <cellStyle name="Accent4 6" xfId="371"/>
    <cellStyle name="Accent4 6 2" xfId="372"/>
    <cellStyle name="Accent4 7" xfId="373"/>
    <cellStyle name="Accent4 7 2" xfId="374"/>
    <cellStyle name="Accent5" xfId="375" builtinId="45" customBuiltin="1"/>
    <cellStyle name="Accent5 2" xfId="376"/>
    <cellStyle name="Accent5 2 2" xfId="377"/>
    <cellStyle name="Accent5 2 3" xfId="378"/>
    <cellStyle name="Accent5 2 4" xfId="379"/>
    <cellStyle name="Accent5 2 5" xfId="380"/>
    <cellStyle name="Accent5 2 6" xfId="381"/>
    <cellStyle name="Accent5 2 7" xfId="382"/>
    <cellStyle name="Accent5 3" xfId="383"/>
    <cellStyle name="Accent5 4" xfId="384"/>
    <cellStyle name="Accent5 4 2" xfId="385"/>
    <cellStyle name="Accent5 5" xfId="386"/>
    <cellStyle name="Accent5 5 2" xfId="387"/>
    <cellStyle name="Accent5 6" xfId="388"/>
    <cellStyle name="Accent5 6 2" xfId="389"/>
    <cellStyle name="Accent5 7" xfId="390"/>
    <cellStyle name="Accent5 7 2" xfId="391"/>
    <cellStyle name="Accent6" xfId="392" builtinId="49" customBuiltin="1"/>
    <cellStyle name="Accent6 2" xfId="393"/>
    <cellStyle name="Accent6 2 2" xfId="394"/>
    <cellStyle name="Accent6 2 3" xfId="395"/>
    <cellStyle name="Accent6 2 4" xfId="396"/>
    <cellStyle name="Accent6 2 5" xfId="397"/>
    <cellStyle name="Accent6 2 6" xfId="398"/>
    <cellStyle name="Accent6 2 7" xfId="399"/>
    <cellStyle name="Accent6 3" xfId="400"/>
    <cellStyle name="Accent6 4" xfId="401"/>
    <cellStyle name="Accent6 4 2" xfId="402"/>
    <cellStyle name="Accent6 5" xfId="403"/>
    <cellStyle name="Accent6 5 2" xfId="404"/>
    <cellStyle name="Accent6 6" xfId="405"/>
    <cellStyle name="Accent6 6 2" xfId="406"/>
    <cellStyle name="Accent6 7" xfId="407"/>
    <cellStyle name="Accent6 7 2" xfId="408"/>
    <cellStyle name="Bad 2" xfId="409"/>
    <cellStyle name="Bad 2 2" xfId="410"/>
    <cellStyle name="Bad 2 3" xfId="411"/>
    <cellStyle name="Bad 2 4" xfId="412"/>
    <cellStyle name="Bad 2 5" xfId="413"/>
    <cellStyle name="Bad 2 6" xfId="414"/>
    <cellStyle name="Bad 2 7" xfId="415"/>
    <cellStyle name="Bad 3" xfId="416"/>
    <cellStyle name="Bad 4" xfId="417"/>
    <cellStyle name="Bad 4 2" xfId="418"/>
    <cellStyle name="Bad 5" xfId="419"/>
    <cellStyle name="Bad 5 2" xfId="420"/>
    <cellStyle name="Bad 6" xfId="421"/>
    <cellStyle name="Bad 6 2" xfId="422"/>
    <cellStyle name="Bad 7" xfId="423"/>
    <cellStyle name="Bad 7 2" xfId="424"/>
    <cellStyle name="Calculation 2" xfId="425"/>
    <cellStyle name="Calculation 2 2" xfId="426"/>
    <cellStyle name="Calculation 2 3" xfId="427"/>
    <cellStyle name="Calculation 2 4" xfId="428"/>
    <cellStyle name="Calculation 2 5" xfId="429"/>
    <cellStyle name="Calculation 2 6" xfId="430"/>
    <cellStyle name="Calculation 2 7" xfId="431"/>
    <cellStyle name="Calculation 3" xfId="432"/>
    <cellStyle name="Calculation 4" xfId="433"/>
    <cellStyle name="Calculation 4 2" xfId="434"/>
    <cellStyle name="Calculation 5" xfId="435"/>
    <cellStyle name="Calculation 5 2" xfId="436"/>
    <cellStyle name="Calculation 6" xfId="437"/>
    <cellStyle name="Calculation 6 2" xfId="438"/>
    <cellStyle name="Calculation 7" xfId="439"/>
    <cellStyle name="Calculation 7 2" xfId="440"/>
    <cellStyle name="Check Cell 2" xfId="441"/>
    <cellStyle name="Check Cell 2 2" xfId="442"/>
    <cellStyle name="Check Cell 2 3" xfId="443"/>
    <cellStyle name="Check Cell 2 4" xfId="444"/>
    <cellStyle name="Check Cell 2 5" xfId="445"/>
    <cellStyle name="Check Cell 2 6" xfId="446"/>
    <cellStyle name="Check Cell 2 7" xfId="447"/>
    <cellStyle name="Check Cell 3" xfId="448"/>
    <cellStyle name="Check Cell 4" xfId="449"/>
    <cellStyle name="Check Cell 4 2" xfId="450"/>
    <cellStyle name="Check Cell 5" xfId="451"/>
    <cellStyle name="Check Cell 5 2" xfId="452"/>
    <cellStyle name="Check Cell 6" xfId="453"/>
    <cellStyle name="Check Cell 6 2" xfId="454"/>
    <cellStyle name="Check Cell 7" xfId="455"/>
    <cellStyle name="Check Cell 7 2" xfId="456"/>
    <cellStyle name="Comma 2" xfId="458"/>
    <cellStyle name="Explanatory Text 2" xfId="459"/>
    <cellStyle name="Explanatory Text 2 2" xfId="460"/>
    <cellStyle name="Explanatory Text 2 3" xfId="461"/>
    <cellStyle name="Explanatory Text 2 4" xfId="462"/>
    <cellStyle name="Explanatory Text 2 5" xfId="463"/>
    <cellStyle name="Explanatory Text 2 6" xfId="464"/>
    <cellStyle name="Explanatory Text 2 7" xfId="465"/>
    <cellStyle name="Explanatory Text 3" xfId="466"/>
    <cellStyle name="Explanatory Text 4" xfId="467"/>
    <cellStyle name="Explanatory Text 4 2" xfId="468"/>
    <cellStyle name="Explanatory Text 5" xfId="469"/>
    <cellStyle name="Explanatory Text 5 2" xfId="470"/>
    <cellStyle name="Explanatory Text 6" xfId="471"/>
    <cellStyle name="Explanatory Text 6 2" xfId="472"/>
    <cellStyle name="Explanatory Text 7" xfId="473"/>
    <cellStyle name="Explanatory Text 7 2" xfId="474"/>
    <cellStyle name="Good 2" xfId="475"/>
    <cellStyle name="Good 2 2" xfId="476"/>
    <cellStyle name="Good 2 3" xfId="477"/>
    <cellStyle name="Good 2 4" xfId="478"/>
    <cellStyle name="Good 2 5" xfId="479"/>
    <cellStyle name="Good 2 6" xfId="480"/>
    <cellStyle name="Good 2 7" xfId="481"/>
    <cellStyle name="Good 3" xfId="482"/>
    <cellStyle name="Good 4" xfId="483"/>
    <cellStyle name="Good 4 2" xfId="484"/>
    <cellStyle name="Good 5" xfId="485"/>
    <cellStyle name="Good 5 2" xfId="486"/>
    <cellStyle name="Good 6" xfId="487"/>
    <cellStyle name="Good 6 2" xfId="488"/>
    <cellStyle name="Good 7" xfId="489"/>
    <cellStyle name="Good 7 2" xfId="490"/>
    <cellStyle name="Heading 1 2" xfId="491"/>
    <cellStyle name="Heading 1 2 2" xfId="492"/>
    <cellStyle name="Heading 1 2 3" xfId="493"/>
    <cellStyle name="Heading 1 2 4" xfId="494"/>
    <cellStyle name="Heading 1 2 5" xfId="495"/>
    <cellStyle name="Heading 1 2 6" xfId="496"/>
    <cellStyle name="Heading 1 2 7" xfId="497"/>
    <cellStyle name="Heading 1 3" xfId="498"/>
    <cellStyle name="Heading 1 4" xfId="499"/>
    <cellStyle name="Heading 1 4 2" xfId="500"/>
    <cellStyle name="Heading 1 5" xfId="501"/>
    <cellStyle name="Heading 1 5 2" xfId="502"/>
    <cellStyle name="Heading 1 6" xfId="503"/>
    <cellStyle name="Heading 1 6 2" xfId="504"/>
    <cellStyle name="Heading 1 7" xfId="505"/>
    <cellStyle name="Heading 1 7 2" xfId="506"/>
    <cellStyle name="Heading 2 2" xfId="507"/>
    <cellStyle name="Heading 2 2 2" xfId="508"/>
    <cellStyle name="Heading 2 2 3" xfId="509"/>
    <cellStyle name="Heading 2 2 4" xfId="510"/>
    <cellStyle name="Heading 2 2 5" xfId="511"/>
    <cellStyle name="Heading 2 2 6" xfId="512"/>
    <cellStyle name="Heading 2 2 7" xfId="513"/>
    <cellStyle name="Heading 2 3" xfId="514"/>
    <cellStyle name="Heading 2 4" xfId="515"/>
    <cellStyle name="Heading 2 4 2" xfId="516"/>
    <cellStyle name="Heading 2 5" xfId="517"/>
    <cellStyle name="Heading 2 5 2" xfId="518"/>
    <cellStyle name="Heading 2 6" xfId="519"/>
    <cellStyle name="Heading 2 6 2" xfId="520"/>
    <cellStyle name="Heading 2 7" xfId="521"/>
    <cellStyle name="Heading 2 7 2" xfId="522"/>
    <cellStyle name="Heading 3 2" xfId="523"/>
    <cellStyle name="Heading 3 2 2" xfId="524"/>
    <cellStyle name="Heading 3 2 3" xfId="525"/>
    <cellStyle name="Heading 3 2 4" xfId="526"/>
    <cellStyle name="Heading 3 2 5" xfId="527"/>
    <cellStyle name="Heading 3 2 6" xfId="528"/>
    <cellStyle name="Heading 3 2 7" xfId="529"/>
    <cellStyle name="Heading 3 3" xfId="530"/>
    <cellStyle name="Heading 3 4" xfId="531"/>
    <cellStyle name="Heading 3 4 2" xfId="532"/>
    <cellStyle name="Heading 3 5" xfId="533"/>
    <cellStyle name="Heading 3 5 2" xfId="534"/>
    <cellStyle name="Heading 3 6" xfId="535"/>
    <cellStyle name="Heading 3 6 2" xfId="536"/>
    <cellStyle name="Heading 3 7" xfId="537"/>
    <cellStyle name="Heading 3 7 2" xfId="538"/>
    <cellStyle name="Heading 4 2" xfId="539"/>
    <cellStyle name="Heading 4 2 2" xfId="540"/>
    <cellStyle name="Heading 4 2 3" xfId="541"/>
    <cellStyle name="Heading 4 2 4" xfId="542"/>
    <cellStyle name="Heading 4 2 5" xfId="543"/>
    <cellStyle name="Heading 4 2 6" xfId="544"/>
    <cellStyle name="Heading 4 2 7" xfId="545"/>
    <cellStyle name="Heading 4 3" xfId="546"/>
    <cellStyle name="Heading 4 4" xfId="547"/>
    <cellStyle name="Heading 4 4 2" xfId="548"/>
    <cellStyle name="Heading 4 5" xfId="549"/>
    <cellStyle name="Heading 4 5 2" xfId="550"/>
    <cellStyle name="Heading 4 6" xfId="551"/>
    <cellStyle name="Heading 4 6 2" xfId="552"/>
    <cellStyle name="Heading 4 7" xfId="553"/>
    <cellStyle name="Heading 4 7 2" xfId="554"/>
    <cellStyle name="Input 2" xfId="555"/>
    <cellStyle name="Input 2 2" xfId="556"/>
    <cellStyle name="Input 2 3" xfId="557"/>
    <cellStyle name="Input 2 4" xfId="558"/>
    <cellStyle name="Input 2 5" xfId="559"/>
    <cellStyle name="Input 2 6" xfId="560"/>
    <cellStyle name="Input 2 7" xfId="561"/>
    <cellStyle name="Input 3" xfId="562"/>
    <cellStyle name="Input 4" xfId="563"/>
    <cellStyle name="Input 4 2" xfId="564"/>
    <cellStyle name="Input 5" xfId="565"/>
    <cellStyle name="Input 5 2" xfId="566"/>
    <cellStyle name="Input 6" xfId="567"/>
    <cellStyle name="Input 6 2" xfId="568"/>
    <cellStyle name="Input 7" xfId="569"/>
    <cellStyle name="Input 7 2" xfId="570"/>
    <cellStyle name="Linked Cell 2" xfId="571"/>
    <cellStyle name="Linked Cell 2 2" xfId="572"/>
    <cellStyle name="Linked Cell 2 3" xfId="573"/>
    <cellStyle name="Linked Cell 2 4" xfId="574"/>
    <cellStyle name="Linked Cell 2 5" xfId="575"/>
    <cellStyle name="Linked Cell 2 6" xfId="576"/>
    <cellStyle name="Linked Cell 2 7" xfId="577"/>
    <cellStyle name="Linked Cell 3" xfId="578"/>
    <cellStyle name="Linked Cell 4" xfId="579"/>
    <cellStyle name="Linked Cell 4 2" xfId="580"/>
    <cellStyle name="Linked Cell 5" xfId="581"/>
    <cellStyle name="Linked Cell 5 2" xfId="582"/>
    <cellStyle name="Linked Cell 6" xfId="583"/>
    <cellStyle name="Linked Cell 6 2" xfId="584"/>
    <cellStyle name="Linked Cell 7" xfId="585"/>
    <cellStyle name="Linked Cell 7 2" xfId="586"/>
    <cellStyle name="Neutral 2" xfId="587"/>
    <cellStyle name="Neutral 2 2" xfId="588"/>
    <cellStyle name="Neutral 2 3" xfId="589"/>
    <cellStyle name="Neutral 2 4" xfId="590"/>
    <cellStyle name="Neutral 2 5" xfId="591"/>
    <cellStyle name="Neutral 2 6" xfId="592"/>
    <cellStyle name="Neutral 2 7" xfId="593"/>
    <cellStyle name="Neutral 3" xfId="594"/>
    <cellStyle name="Neutral 4" xfId="595"/>
    <cellStyle name="Neutral 4 2" xfId="596"/>
    <cellStyle name="Neutral 5" xfId="597"/>
    <cellStyle name="Neutral 5 2" xfId="598"/>
    <cellStyle name="Neutral 6" xfId="599"/>
    <cellStyle name="Neutral 6 2" xfId="600"/>
    <cellStyle name="Neutral 7" xfId="601"/>
    <cellStyle name="Neutral 7 2" xfId="602"/>
    <cellStyle name="Normal" xfId="0" builtinId="0"/>
    <cellStyle name="Normal 2" xfId="603"/>
    <cellStyle name="Normal 2 2" xfId="604"/>
    <cellStyle name="Normal 3" xfId="605"/>
    <cellStyle name="Normal 3 2" xfId="606"/>
    <cellStyle name="Normal 3 3" xfId="607"/>
    <cellStyle name="Normal 3 4" xfId="608"/>
    <cellStyle name="Normal 4" xfId="609"/>
    <cellStyle name="Note 2" xfId="610"/>
    <cellStyle name="Note 2 2" xfId="611"/>
    <cellStyle name="Note 2 3" xfId="612"/>
    <cellStyle name="Note 2 4" xfId="613"/>
    <cellStyle name="Note 2 5" xfId="614"/>
    <cellStyle name="Note 2 6" xfId="615"/>
    <cellStyle name="Note 2 7" xfId="616"/>
    <cellStyle name="Note 3" xfId="617"/>
    <cellStyle name="Note 4" xfId="618"/>
    <cellStyle name="Note 4 2" xfId="619"/>
    <cellStyle name="Note 5" xfId="620"/>
    <cellStyle name="Note 5 2" xfId="621"/>
    <cellStyle name="Note 6" xfId="622"/>
    <cellStyle name="Note 6 2" xfId="623"/>
    <cellStyle name="Note 7" xfId="624"/>
    <cellStyle name="Note 7 2" xfId="625"/>
    <cellStyle name="Output 2" xfId="626"/>
    <cellStyle name="Output 2 2" xfId="627"/>
    <cellStyle name="Output 2 3" xfId="628"/>
    <cellStyle name="Output 2 4" xfId="629"/>
    <cellStyle name="Output 2 5" xfId="630"/>
    <cellStyle name="Output 2 6" xfId="631"/>
    <cellStyle name="Output 2 7" xfId="632"/>
    <cellStyle name="Output 3" xfId="633"/>
    <cellStyle name="Output 4" xfId="634"/>
    <cellStyle name="Output 4 2" xfId="635"/>
    <cellStyle name="Output 5" xfId="636"/>
    <cellStyle name="Output 5 2" xfId="637"/>
    <cellStyle name="Output 6" xfId="638"/>
    <cellStyle name="Output 6 2" xfId="639"/>
    <cellStyle name="Output 7" xfId="640"/>
    <cellStyle name="Output 7 2" xfId="641"/>
    <cellStyle name="Title 2" xfId="642"/>
    <cellStyle name="Title 2 2" xfId="643"/>
    <cellStyle name="Title 2 3" xfId="644"/>
    <cellStyle name="Title 2 4" xfId="645"/>
    <cellStyle name="Title 2 5" xfId="646"/>
    <cellStyle name="Title 2 6" xfId="647"/>
    <cellStyle name="Title 2 7" xfId="648"/>
    <cellStyle name="Title 3" xfId="649"/>
    <cellStyle name="Title 4" xfId="650"/>
    <cellStyle name="Title 4 2" xfId="651"/>
    <cellStyle name="Title 5" xfId="652"/>
    <cellStyle name="Title 5 2" xfId="653"/>
    <cellStyle name="Title 6" xfId="654"/>
    <cellStyle name="Title 6 2" xfId="655"/>
    <cellStyle name="Title 7" xfId="656"/>
    <cellStyle name="Title 7 2" xfId="657"/>
    <cellStyle name="Total" xfId="658" builtinId="25" customBuiltin="1"/>
    <cellStyle name="Total 2" xfId="659"/>
    <cellStyle name="Total 2 2" xfId="660"/>
    <cellStyle name="Total 2 3" xfId="661"/>
    <cellStyle name="Total 2 4" xfId="662"/>
    <cellStyle name="Total 2 5" xfId="663"/>
    <cellStyle name="Total 2 6" xfId="664"/>
    <cellStyle name="Total 2 7" xfId="665"/>
    <cellStyle name="Total 3" xfId="666"/>
    <cellStyle name="Total 4" xfId="667"/>
    <cellStyle name="Total 4 2" xfId="668"/>
    <cellStyle name="Total 5" xfId="669"/>
    <cellStyle name="Total 5 2" xfId="670"/>
    <cellStyle name="Total 6" xfId="671"/>
    <cellStyle name="Total 6 2" xfId="672"/>
    <cellStyle name="Total 7" xfId="673"/>
    <cellStyle name="Total 7 2" xfId="674"/>
    <cellStyle name="Virgulă" xfId="457" builtinId="3"/>
    <cellStyle name="Warning Text 2" xfId="675"/>
    <cellStyle name="Warning Text 2 2" xfId="676"/>
    <cellStyle name="Warning Text 2 3" xfId="677"/>
    <cellStyle name="Warning Text 2 4" xfId="678"/>
    <cellStyle name="Warning Text 2 5" xfId="679"/>
    <cellStyle name="Warning Text 2 6" xfId="680"/>
    <cellStyle name="Warning Text 2 7" xfId="681"/>
    <cellStyle name="Warning Text 3" xfId="682"/>
    <cellStyle name="Warning Text 4" xfId="683"/>
    <cellStyle name="Warning Text 4 2" xfId="684"/>
    <cellStyle name="Warning Text 5" xfId="685"/>
    <cellStyle name="Warning Text 5 2" xfId="686"/>
    <cellStyle name="Warning Text 6" xfId="687"/>
    <cellStyle name="Warning Text 6 2" xfId="688"/>
    <cellStyle name="Warning Text 7" xfId="689"/>
    <cellStyle name="Warning Text 7 2" xfId="6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tabSelected="1" view="pageBreakPreview" topLeftCell="A77" zoomScaleNormal="100" zoomScaleSheetLayoutView="100" workbookViewId="0">
      <selection activeCell="B97" sqref="B97"/>
    </sheetView>
  </sheetViews>
  <sheetFormatPr defaultRowHeight="15.75"/>
  <cols>
    <col min="1" max="1" width="6.140625" style="157" customWidth="1"/>
    <col min="2" max="2" width="66.140625" style="157" customWidth="1"/>
    <col min="3" max="3" width="15.140625" style="227" customWidth="1"/>
    <col min="4" max="4" width="13.85546875" style="189" customWidth="1"/>
    <col min="5" max="5" width="14.5703125" style="189" customWidth="1"/>
    <col min="6" max="6" width="8.140625" style="156" customWidth="1"/>
    <col min="7" max="16384" width="9.140625" style="156"/>
  </cols>
  <sheetData>
    <row r="1" spans="1:9" s="155" customFormat="1">
      <c r="A1" s="396" t="s">
        <v>0</v>
      </c>
      <c r="B1" s="396"/>
      <c r="C1" s="377"/>
      <c r="D1" s="377"/>
      <c r="E1" s="377" t="s">
        <v>1</v>
      </c>
      <c r="F1" s="161" t="s">
        <v>111</v>
      </c>
    </row>
    <row r="2" spans="1:9" s="155" customFormat="1">
      <c r="A2" s="396" t="s">
        <v>3</v>
      </c>
      <c r="B2" s="396"/>
      <c r="C2" s="395"/>
      <c r="D2" s="395"/>
      <c r="E2" s="395" t="str">
        <f>IF($F$1="proiect","la Proiectul de hotărâre","la Hotărârea Consiliului Judeţean")</f>
        <v>la Proiectul de hotărâre</v>
      </c>
    </row>
    <row r="3" spans="1:9" s="155" customFormat="1">
      <c r="A3" s="396" t="s">
        <v>4</v>
      </c>
      <c r="B3" s="396"/>
      <c r="C3" s="395"/>
      <c r="D3" s="395"/>
      <c r="E3" s="395" t="str">
        <f>IF($F$1="hot","Satu Mare nr. _______/2023"," nr. _____/2023")</f>
        <v xml:space="preserve"> nr. _____/2023</v>
      </c>
    </row>
    <row r="4" spans="1:9" s="155" customFormat="1">
      <c r="A4" s="396"/>
      <c r="B4" s="396"/>
      <c r="C4" s="395"/>
      <c r="D4" s="395"/>
      <c r="E4" s="376"/>
    </row>
    <row r="5" spans="1:9" s="155" customFormat="1" ht="13.5" customHeight="1">
      <c r="A5" s="396"/>
      <c r="B5" s="396"/>
      <c r="C5" s="394"/>
      <c r="D5" s="393"/>
      <c r="E5" s="393"/>
    </row>
    <row r="6" spans="1:9">
      <c r="A6" s="404" t="s">
        <v>6</v>
      </c>
      <c r="B6" s="404"/>
      <c r="C6" s="404"/>
      <c r="D6" s="404"/>
      <c r="E6" s="404"/>
    </row>
    <row r="7" spans="1:9">
      <c r="A7" s="404" t="s">
        <v>7</v>
      </c>
      <c r="B7" s="404"/>
      <c r="C7" s="404"/>
      <c r="D7" s="404"/>
      <c r="E7" s="404"/>
    </row>
    <row r="8" spans="1:9">
      <c r="A8" s="404" t="s">
        <v>197</v>
      </c>
      <c r="B8" s="404"/>
      <c r="C8" s="404"/>
      <c r="D8" s="404"/>
      <c r="E8" s="404"/>
    </row>
    <row r="9" spans="1:9" ht="31.5" customHeight="1">
      <c r="A9" s="392"/>
      <c r="B9" s="392"/>
      <c r="C9" s="391"/>
      <c r="D9" s="390"/>
      <c r="E9" s="390"/>
    </row>
    <row r="10" spans="1:9" ht="15" customHeight="1" thickBot="1">
      <c r="A10" s="389"/>
      <c r="B10" s="389"/>
      <c r="C10" s="388"/>
      <c r="D10" s="387"/>
      <c r="E10" s="387" t="s">
        <v>143</v>
      </c>
    </row>
    <row r="11" spans="1:9" s="157" customFormat="1" ht="41.25" customHeight="1" thickBot="1">
      <c r="A11" s="405" t="s">
        <v>9</v>
      </c>
      <c r="B11" s="406"/>
      <c r="C11" s="397" t="s">
        <v>198</v>
      </c>
      <c r="D11" s="353" t="s">
        <v>10</v>
      </c>
      <c r="E11" s="353" t="s">
        <v>199</v>
      </c>
      <c r="I11" s="171"/>
    </row>
    <row r="12" spans="1:9" ht="15.75" customHeight="1" thickBot="1">
      <c r="A12" s="407"/>
      <c r="B12" s="407"/>
      <c r="C12" s="350"/>
      <c r="D12" s="304"/>
      <c r="E12" s="304"/>
      <c r="I12" s="172"/>
    </row>
    <row r="13" spans="1:9" s="158" customFormat="1" ht="27.95" customHeight="1" thickBot="1">
      <c r="A13" s="400" t="s">
        <v>11</v>
      </c>
      <c r="B13" s="401"/>
      <c r="C13" s="351">
        <f>C16+C37+C52</f>
        <v>13475</v>
      </c>
      <c r="D13" s="352">
        <f>D16+D37+D52</f>
        <v>0</v>
      </c>
      <c r="E13" s="351">
        <f>E16+E37+E52</f>
        <v>13475</v>
      </c>
      <c r="F13" s="159"/>
    </row>
    <row r="14" spans="1:9" ht="15.75" customHeight="1">
      <c r="A14" s="402" t="s">
        <v>12</v>
      </c>
      <c r="B14" s="402"/>
      <c r="C14" s="301">
        <v>0</v>
      </c>
      <c r="D14" s="305"/>
      <c r="E14" s="371">
        <f>C14+D14</f>
        <v>0</v>
      </c>
    </row>
    <row r="15" spans="1:9" ht="16.5" customHeight="1" thickBot="1">
      <c r="A15" s="306"/>
      <c r="B15" s="306"/>
      <c r="C15" s="318">
        <v>0</v>
      </c>
      <c r="D15" s="304"/>
      <c r="E15" s="371">
        <f>C15+D15</f>
        <v>0</v>
      </c>
    </row>
    <row r="16" spans="1:9" s="158" customFormat="1" ht="27.95" customHeight="1" thickBot="1">
      <c r="A16" s="370">
        <v>1</v>
      </c>
      <c r="B16" s="307" t="s">
        <v>14</v>
      </c>
      <c r="C16" s="313">
        <f>C17+C19</f>
        <v>5475</v>
      </c>
      <c r="D16" s="313">
        <f>D17+D19</f>
        <v>0</v>
      </c>
      <c r="E16" s="313">
        <f>E17+E19</f>
        <v>5475</v>
      </c>
      <c r="F16" s="159"/>
    </row>
    <row r="17" spans="1:6" s="158" customFormat="1" ht="24.95" customHeight="1">
      <c r="A17" s="369" t="s">
        <v>15</v>
      </c>
      <c r="B17" s="310" t="s">
        <v>138</v>
      </c>
      <c r="C17" s="314">
        <f>C18</f>
        <v>2000</v>
      </c>
      <c r="D17" s="315">
        <f>D18</f>
        <v>0</v>
      </c>
      <c r="E17" s="368">
        <f>C17+D17</f>
        <v>2000</v>
      </c>
      <c r="F17" s="159"/>
    </row>
    <row r="18" spans="1:6" s="158" customFormat="1" ht="15.75" customHeight="1">
      <c r="A18" s="367" t="s">
        <v>17</v>
      </c>
      <c r="B18" s="303" t="s">
        <v>18</v>
      </c>
      <c r="C18" s="301">
        <v>2000</v>
      </c>
      <c r="D18" s="302"/>
      <c r="E18" s="366">
        <f>C18+D18</f>
        <v>2000</v>
      </c>
      <c r="F18" s="159"/>
    </row>
    <row r="19" spans="1:6" s="158" customFormat="1">
      <c r="A19" s="365" t="s">
        <v>19</v>
      </c>
      <c r="B19" s="309" t="s">
        <v>139</v>
      </c>
      <c r="C19" s="316">
        <f>SUM(C20:C36)</f>
        <v>3475</v>
      </c>
      <c r="D19" s="317">
        <f>SUM(D20:D36)</f>
        <v>0</v>
      </c>
      <c r="E19" s="317">
        <f>SUM(E20:E36)</f>
        <v>3475</v>
      </c>
      <c r="F19" s="159"/>
    </row>
    <row r="20" spans="1:6" s="158" customFormat="1" ht="43.5">
      <c r="A20" s="367" t="s">
        <v>20</v>
      </c>
      <c r="B20" s="337" t="s">
        <v>161</v>
      </c>
      <c r="C20" s="330">
        <v>418</v>
      </c>
      <c r="D20" s="311"/>
      <c r="E20" s="326">
        <f t="shared" ref="E20:E36" si="0">C20+D20</f>
        <v>418</v>
      </c>
      <c r="F20" s="159"/>
    </row>
    <row r="21" spans="1:6" s="158" customFormat="1">
      <c r="A21" s="367" t="s">
        <v>21</v>
      </c>
      <c r="B21" s="338" t="s">
        <v>196</v>
      </c>
      <c r="C21" s="330">
        <v>1206</v>
      </c>
      <c r="D21" s="311"/>
      <c r="E21" s="326">
        <f t="shared" si="0"/>
        <v>1206</v>
      </c>
      <c r="F21" s="159"/>
    </row>
    <row r="22" spans="1:6" s="158" customFormat="1">
      <c r="A22" s="367" t="s">
        <v>22</v>
      </c>
      <c r="B22" s="339" t="s">
        <v>200</v>
      </c>
      <c r="C22" s="330">
        <v>624</v>
      </c>
      <c r="D22" s="311"/>
      <c r="E22" s="326">
        <f t="shared" si="0"/>
        <v>624</v>
      </c>
      <c r="F22" s="159"/>
    </row>
    <row r="23" spans="1:6" s="158" customFormat="1" ht="29.25">
      <c r="A23" s="367" t="s">
        <v>23</v>
      </c>
      <c r="B23" s="337" t="s">
        <v>201</v>
      </c>
      <c r="C23" s="330">
        <v>216</v>
      </c>
      <c r="D23" s="311"/>
      <c r="E23" s="326">
        <f t="shared" si="0"/>
        <v>216</v>
      </c>
      <c r="F23" s="159"/>
    </row>
    <row r="24" spans="1:6" s="158" customFormat="1" ht="15.75" customHeight="1">
      <c r="A24" s="367" t="s">
        <v>24</v>
      </c>
      <c r="B24" s="340" t="s">
        <v>202</v>
      </c>
      <c r="C24" s="330">
        <v>536</v>
      </c>
      <c r="D24" s="311"/>
      <c r="E24" s="326">
        <f t="shared" si="0"/>
        <v>536</v>
      </c>
      <c r="F24" s="159"/>
    </row>
    <row r="25" spans="1:6" s="158" customFormat="1" ht="15.75" customHeight="1">
      <c r="A25" s="367" t="s">
        <v>25</v>
      </c>
      <c r="B25" s="337" t="s">
        <v>242</v>
      </c>
      <c r="C25" s="330">
        <v>275</v>
      </c>
      <c r="D25" s="311"/>
      <c r="E25" s="326">
        <f t="shared" si="0"/>
        <v>275</v>
      </c>
      <c r="F25" s="159"/>
    </row>
    <row r="26" spans="1:6" s="158" customFormat="1">
      <c r="A26" s="367" t="s">
        <v>26</v>
      </c>
      <c r="B26" s="337" t="s">
        <v>243</v>
      </c>
      <c r="C26" s="330">
        <v>200</v>
      </c>
      <c r="D26" s="311"/>
      <c r="E26" s="326">
        <f t="shared" si="0"/>
        <v>200</v>
      </c>
      <c r="F26" s="159"/>
    </row>
    <row r="27" spans="1:6" s="158" customFormat="1" ht="16.5" thickBot="1">
      <c r="A27" s="367" t="s">
        <v>27</v>
      </c>
      <c r="B27" s="335"/>
      <c r="C27" s="330"/>
      <c r="D27" s="311"/>
      <c r="E27" s="326">
        <f t="shared" si="0"/>
        <v>0</v>
      </c>
      <c r="F27" s="159"/>
    </row>
    <row r="28" spans="1:6" s="158" customFormat="1" ht="16.5" hidden="1" thickBot="1">
      <c r="A28" s="367" t="s">
        <v>28</v>
      </c>
      <c r="B28" s="335"/>
      <c r="C28" s="330"/>
      <c r="D28" s="311"/>
      <c r="E28" s="326">
        <f t="shared" si="0"/>
        <v>0</v>
      </c>
      <c r="F28" s="159"/>
    </row>
    <row r="29" spans="1:6" s="158" customFormat="1" ht="18" hidden="1" customHeight="1">
      <c r="A29" s="367" t="s">
        <v>29</v>
      </c>
      <c r="B29" s="335"/>
      <c r="C29" s="330"/>
      <c r="D29" s="311"/>
      <c r="E29" s="326">
        <f t="shared" si="0"/>
        <v>0</v>
      </c>
      <c r="F29" s="159"/>
    </row>
    <row r="30" spans="1:6" s="158" customFormat="1" ht="16.5" hidden="1" thickBot="1">
      <c r="A30" s="367" t="s">
        <v>30</v>
      </c>
      <c r="B30" s="335"/>
      <c r="C30" s="330"/>
      <c r="D30" s="311"/>
      <c r="E30" s="326">
        <f t="shared" si="0"/>
        <v>0</v>
      </c>
      <c r="F30" s="159"/>
    </row>
    <row r="31" spans="1:6" s="158" customFormat="1" ht="16.5" hidden="1" thickBot="1">
      <c r="A31" s="367" t="s">
        <v>31</v>
      </c>
      <c r="B31" s="336"/>
      <c r="C31" s="330"/>
      <c r="D31" s="311"/>
      <c r="E31" s="326">
        <f t="shared" si="0"/>
        <v>0</v>
      </c>
      <c r="F31" s="159"/>
    </row>
    <row r="32" spans="1:6" s="158" customFormat="1" ht="16.5" hidden="1" thickBot="1">
      <c r="A32" s="367" t="s">
        <v>32</v>
      </c>
      <c r="B32" s="334"/>
      <c r="C32" s="330"/>
      <c r="D32" s="311"/>
      <c r="E32" s="326">
        <f t="shared" si="0"/>
        <v>0</v>
      </c>
      <c r="F32" s="159"/>
    </row>
    <row r="33" spans="1:6" s="158" customFormat="1" ht="16.5" hidden="1" thickBot="1">
      <c r="A33" s="367" t="s">
        <v>33</v>
      </c>
      <c r="B33" s="321"/>
      <c r="C33" s="330"/>
      <c r="D33" s="311"/>
      <c r="E33" s="326">
        <f t="shared" si="0"/>
        <v>0</v>
      </c>
      <c r="F33" s="159"/>
    </row>
    <row r="34" spans="1:6" s="158" customFormat="1" ht="16.5" hidden="1" thickBot="1">
      <c r="A34" s="367" t="s">
        <v>34</v>
      </c>
      <c r="B34" s="333"/>
      <c r="C34" s="330"/>
      <c r="D34" s="311"/>
      <c r="E34" s="326">
        <f t="shared" si="0"/>
        <v>0</v>
      </c>
      <c r="F34" s="159"/>
    </row>
    <row r="35" spans="1:6" s="158" customFormat="1" ht="16.5" hidden="1" thickBot="1">
      <c r="A35" s="367" t="s">
        <v>140</v>
      </c>
      <c r="B35" s="333"/>
      <c r="C35" s="311"/>
      <c r="D35" s="311"/>
      <c r="E35" s="326">
        <f t="shared" si="0"/>
        <v>0</v>
      </c>
      <c r="F35" s="159"/>
    </row>
    <row r="36" spans="1:6" s="158" customFormat="1" ht="19.5" hidden="1" customHeight="1" thickBot="1">
      <c r="A36" s="367"/>
      <c r="B36" s="325"/>
      <c r="C36" s="311"/>
      <c r="D36" s="311"/>
      <c r="E36" s="326">
        <f t="shared" si="0"/>
        <v>0</v>
      </c>
      <c r="F36" s="159"/>
    </row>
    <row r="37" spans="1:6" s="158" customFormat="1" ht="27.95" customHeight="1" thickBot="1">
      <c r="A37" s="370" t="s">
        <v>37</v>
      </c>
      <c r="B37" s="307" t="s">
        <v>38</v>
      </c>
      <c r="C37" s="313">
        <f>C38+C40</f>
        <v>3000</v>
      </c>
      <c r="D37" s="349">
        <f>D38+D40</f>
        <v>0</v>
      </c>
      <c r="E37" s="313">
        <f>E38+E40</f>
        <v>3000</v>
      </c>
    </row>
    <row r="38" spans="1:6" s="158" customFormat="1" ht="24.95" customHeight="1">
      <c r="A38" s="364" t="s">
        <v>15</v>
      </c>
      <c r="B38" s="312" t="s">
        <v>16</v>
      </c>
      <c r="C38" s="319">
        <f>C39</f>
        <v>1500</v>
      </c>
      <c r="D38" s="320">
        <f>D39</f>
        <v>0</v>
      </c>
      <c r="E38" s="363">
        <f t="shared" ref="E38:E51" si="1">C38+D38</f>
        <v>1500</v>
      </c>
    </row>
    <row r="39" spans="1:6" s="158" customFormat="1" ht="15.75" customHeight="1">
      <c r="A39" s="367" t="s">
        <v>17</v>
      </c>
      <c r="B39" s="303" t="s">
        <v>18</v>
      </c>
      <c r="C39" s="311">
        <v>1500</v>
      </c>
      <c r="D39" s="311"/>
      <c r="E39" s="311">
        <f t="shared" si="1"/>
        <v>1500</v>
      </c>
      <c r="F39" s="159"/>
    </row>
    <row r="40" spans="1:6" s="158" customFormat="1" ht="27.95" customHeight="1">
      <c r="A40" s="365" t="s">
        <v>19</v>
      </c>
      <c r="B40" s="309" t="s">
        <v>147</v>
      </c>
      <c r="C40" s="316">
        <f>SUM(C41:C51)</f>
        <v>1500</v>
      </c>
      <c r="D40" s="317">
        <f>SUM(D41:D51)</f>
        <v>0</v>
      </c>
      <c r="E40" s="362">
        <f>C40+D40</f>
        <v>1500</v>
      </c>
    </row>
    <row r="41" spans="1:6" s="237" customFormat="1" ht="18" customHeight="1">
      <c r="A41" s="361" t="s">
        <v>20</v>
      </c>
      <c r="B41" s="399" t="s">
        <v>203</v>
      </c>
      <c r="C41" s="330">
        <v>1500</v>
      </c>
      <c r="D41" s="326">
        <v>-1191</v>
      </c>
      <c r="E41" s="326">
        <f t="shared" si="1"/>
        <v>309</v>
      </c>
    </row>
    <row r="42" spans="1:6" s="237" customFormat="1" ht="18" customHeight="1">
      <c r="A42" s="361" t="s">
        <v>21</v>
      </c>
      <c r="B42" s="329" t="s">
        <v>244</v>
      </c>
      <c r="C42" s="330">
        <v>0</v>
      </c>
      <c r="D42" s="326">
        <v>450</v>
      </c>
      <c r="E42" s="326">
        <f t="shared" si="1"/>
        <v>450</v>
      </c>
    </row>
    <row r="43" spans="1:6" s="237" customFormat="1" ht="18" customHeight="1">
      <c r="A43" s="361" t="s">
        <v>22</v>
      </c>
      <c r="B43" s="398" t="s">
        <v>245</v>
      </c>
      <c r="C43" s="330">
        <v>0</v>
      </c>
      <c r="D43" s="326">
        <v>30</v>
      </c>
      <c r="E43" s="326">
        <f>C43+D43</f>
        <v>30</v>
      </c>
    </row>
    <row r="44" spans="1:6" s="237" customFormat="1" ht="18" customHeight="1">
      <c r="A44" s="361" t="s">
        <v>23</v>
      </c>
      <c r="B44" s="398" t="s">
        <v>246</v>
      </c>
      <c r="C44" s="330">
        <v>0</v>
      </c>
      <c r="D44" s="326">
        <v>320</v>
      </c>
      <c r="E44" s="326">
        <f>C44+D44</f>
        <v>320</v>
      </c>
    </row>
    <row r="45" spans="1:6" s="237" customFormat="1" ht="18" customHeight="1">
      <c r="A45" s="361" t="s">
        <v>24</v>
      </c>
      <c r="B45" s="398" t="s">
        <v>247</v>
      </c>
      <c r="C45" s="330">
        <v>0</v>
      </c>
      <c r="D45" s="326">
        <v>39</v>
      </c>
      <c r="E45" s="326">
        <f>C45+D45</f>
        <v>39</v>
      </c>
    </row>
    <row r="46" spans="1:6" s="237" customFormat="1" ht="18" customHeight="1">
      <c r="A46" s="361" t="s">
        <v>25</v>
      </c>
      <c r="B46" s="398" t="s">
        <v>248</v>
      </c>
      <c r="C46" s="330">
        <v>0</v>
      </c>
      <c r="D46" s="326">
        <v>6</v>
      </c>
      <c r="E46" s="326">
        <f t="shared" si="1"/>
        <v>6</v>
      </c>
    </row>
    <row r="47" spans="1:6" s="237" customFormat="1" ht="18" customHeight="1">
      <c r="A47" s="361" t="s">
        <v>26</v>
      </c>
      <c r="B47" s="232" t="s">
        <v>249</v>
      </c>
      <c r="C47" s="330">
        <v>0</v>
      </c>
      <c r="D47" s="326">
        <v>174</v>
      </c>
      <c r="E47" s="326">
        <f t="shared" si="1"/>
        <v>174</v>
      </c>
    </row>
    <row r="48" spans="1:6" s="237" customFormat="1" ht="19.5" customHeight="1" thickBot="1">
      <c r="A48" s="361" t="s">
        <v>27</v>
      </c>
      <c r="B48" s="232" t="s">
        <v>250</v>
      </c>
      <c r="C48" s="330">
        <v>0</v>
      </c>
      <c r="D48" s="326">
        <v>172</v>
      </c>
      <c r="E48" s="326">
        <f t="shared" si="1"/>
        <v>172</v>
      </c>
    </row>
    <row r="49" spans="1:5" s="237" customFormat="1" ht="18" hidden="1" customHeight="1">
      <c r="A49" s="361" t="s">
        <v>25</v>
      </c>
      <c r="B49" s="331"/>
      <c r="C49" s="330">
        <v>0</v>
      </c>
      <c r="D49" s="326"/>
      <c r="E49" s="326">
        <f t="shared" si="1"/>
        <v>0</v>
      </c>
    </row>
    <row r="50" spans="1:5" s="237" customFormat="1" ht="18" hidden="1" customHeight="1">
      <c r="A50" s="361" t="s">
        <v>26</v>
      </c>
      <c r="B50" s="331"/>
      <c r="C50" s="332"/>
      <c r="D50" s="326"/>
      <c r="E50" s="326">
        <f t="shared" si="1"/>
        <v>0</v>
      </c>
    </row>
    <row r="51" spans="1:5" s="237" customFormat="1" ht="18" hidden="1" customHeight="1" thickBot="1">
      <c r="A51" s="361" t="s">
        <v>27</v>
      </c>
      <c r="B51" s="331"/>
      <c r="C51" s="332"/>
      <c r="D51" s="326"/>
      <c r="E51" s="326">
        <f t="shared" si="1"/>
        <v>0</v>
      </c>
    </row>
    <row r="52" spans="1:5" s="158" customFormat="1" ht="27.95" customHeight="1" thickBot="1">
      <c r="A52" s="360" t="s">
        <v>39</v>
      </c>
      <c r="B52" s="308" t="s">
        <v>40</v>
      </c>
      <c r="C52" s="313">
        <f>C53+C55</f>
        <v>5000</v>
      </c>
      <c r="D52" s="313">
        <f>D53+D55</f>
        <v>0</v>
      </c>
      <c r="E52" s="359">
        <f>E53+E55</f>
        <v>5000</v>
      </c>
    </row>
    <row r="53" spans="1:5" s="158" customFormat="1" ht="24.95" customHeight="1">
      <c r="A53" s="358" t="s">
        <v>15</v>
      </c>
      <c r="B53" s="322" t="s">
        <v>16</v>
      </c>
      <c r="C53" s="314">
        <f>C54</f>
        <v>2500</v>
      </c>
      <c r="D53" s="315">
        <f>D54</f>
        <v>0</v>
      </c>
      <c r="E53" s="368">
        <f>E54</f>
        <v>2500</v>
      </c>
    </row>
    <row r="54" spans="1:5" s="158" customFormat="1" ht="15.75" customHeight="1">
      <c r="A54" s="367" t="s">
        <v>17</v>
      </c>
      <c r="B54" s="303" t="s">
        <v>18</v>
      </c>
      <c r="C54" s="301">
        <v>2500</v>
      </c>
      <c r="D54" s="302"/>
      <c r="E54" s="366">
        <f t="shared" ref="E54:E60" si="2">C54+D54</f>
        <v>2500</v>
      </c>
    </row>
    <row r="55" spans="1:5" s="158" customFormat="1" ht="24.95" customHeight="1">
      <c r="A55" s="357" t="s">
        <v>19</v>
      </c>
      <c r="B55" s="323" t="s">
        <v>142</v>
      </c>
      <c r="C55" s="324">
        <f>SUM(C56:C90)</f>
        <v>2500</v>
      </c>
      <c r="D55" s="317">
        <f>SUM(D57:D66)</f>
        <v>0</v>
      </c>
      <c r="E55" s="362">
        <f t="shared" si="2"/>
        <v>2500</v>
      </c>
    </row>
    <row r="56" spans="1:5" s="158" customFormat="1" ht="15.75" customHeight="1">
      <c r="A56" s="361" t="s">
        <v>20</v>
      </c>
      <c r="B56" s="343" t="s">
        <v>204</v>
      </c>
      <c r="C56" s="328">
        <v>5</v>
      </c>
      <c r="D56" s="179"/>
      <c r="E56" s="356">
        <f t="shared" si="2"/>
        <v>5</v>
      </c>
    </row>
    <row r="57" spans="1:5" s="158" customFormat="1" ht="15.75" customHeight="1">
      <c r="A57" s="361" t="s">
        <v>21</v>
      </c>
      <c r="B57" s="343" t="s">
        <v>205</v>
      </c>
      <c r="C57" s="328">
        <v>75</v>
      </c>
      <c r="D57" s="179"/>
      <c r="E57" s="356">
        <f t="shared" si="2"/>
        <v>75</v>
      </c>
    </row>
    <row r="58" spans="1:5" s="158" customFormat="1" ht="15.75" customHeight="1">
      <c r="A58" s="361" t="s">
        <v>22</v>
      </c>
      <c r="B58" s="343" t="s">
        <v>206</v>
      </c>
      <c r="C58" s="328">
        <v>20</v>
      </c>
      <c r="D58" s="302"/>
      <c r="E58" s="355">
        <f t="shared" si="2"/>
        <v>20</v>
      </c>
    </row>
    <row r="59" spans="1:5" s="158" customFormat="1">
      <c r="A59" s="361" t="s">
        <v>23</v>
      </c>
      <c r="B59" s="343" t="s">
        <v>207</v>
      </c>
      <c r="C59" s="328">
        <v>20</v>
      </c>
      <c r="D59" s="302"/>
      <c r="E59" s="355">
        <f t="shared" si="2"/>
        <v>20</v>
      </c>
    </row>
    <row r="60" spans="1:5" s="158" customFormat="1" ht="15.75" customHeight="1">
      <c r="A60" s="361" t="s">
        <v>24</v>
      </c>
      <c r="B60" s="343" t="s">
        <v>208</v>
      </c>
      <c r="C60" s="328">
        <v>5</v>
      </c>
      <c r="D60" s="179"/>
      <c r="E60" s="356">
        <f t="shared" si="2"/>
        <v>5</v>
      </c>
    </row>
    <row r="61" spans="1:5" s="158" customFormat="1" ht="15.75" customHeight="1">
      <c r="A61" s="361" t="s">
        <v>25</v>
      </c>
      <c r="B61" s="343" t="s">
        <v>209</v>
      </c>
      <c r="C61" s="328">
        <v>10</v>
      </c>
      <c r="D61" s="183"/>
      <c r="E61" s="354">
        <f t="shared" ref="E61:E88" si="3">C61+D61</f>
        <v>10</v>
      </c>
    </row>
    <row r="62" spans="1:5">
      <c r="A62" s="361" t="s">
        <v>26</v>
      </c>
      <c r="B62" s="343" t="s">
        <v>210</v>
      </c>
      <c r="C62" s="328">
        <v>7</v>
      </c>
      <c r="D62" s="179"/>
      <c r="E62" s="356">
        <f t="shared" si="3"/>
        <v>7</v>
      </c>
    </row>
    <row r="63" spans="1:5">
      <c r="A63" s="341" t="s">
        <v>27</v>
      </c>
      <c r="B63" s="343" t="s">
        <v>211</v>
      </c>
      <c r="C63" s="328">
        <v>160</v>
      </c>
      <c r="D63" s="179"/>
      <c r="E63" s="356">
        <f t="shared" si="3"/>
        <v>160</v>
      </c>
    </row>
    <row r="64" spans="1:5">
      <c r="A64" s="341" t="s">
        <v>28</v>
      </c>
      <c r="B64" s="343" t="s">
        <v>212</v>
      </c>
      <c r="C64" s="328">
        <v>7</v>
      </c>
      <c r="D64" s="179"/>
      <c r="E64" s="356">
        <f t="shared" si="3"/>
        <v>7</v>
      </c>
    </row>
    <row r="65" spans="1:13" s="158" customFormat="1" ht="31.5">
      <c r="A65" s="341" t="s">
        <v>29</v>
      </c>
      <c r="B65" s="343" t="s">
        <v>213</v>
      </c>
      <c r="C65" s="328">
        <v>85</v>
      </c>
      <c r="D65" s="179"/>
      <c r="E65" s="356">
        <f t="shared" si="3"/>
        <v>85</v>
      </c>
    </row>
    <row r="66" spans="1:13" s="160" customFormat="1" ht="15.75" customHeight="1">
      <c r="A66" s="341" t="s">
        <v>30</v>
      </c>
      <c r="B66" s="343" t="s">
        <v>214</v>
      </c>
      <c r="C66" s="328">
        <v>32</v>
      </c>
      <c r="D66" s="179"/>
      <c r="E66" s="356">
        <f t="shared" si="3"/>
        <v>32</v>
      </c>
      <c r="F66" s="237"/>
      <c r="H66" s="168"/>
      <c r="J66" s="238"/>
      <c r="K66" s="239"/>
      <c r="L66" s="169"/>
      <c r="M66" s="169"/>
    </row>
    <row r="67" spans="1:13" s="160" customFormat="1" ht="15.75" customHeight="1">
      <c r="A67" s="341" t="s">
        <v>31</v>
      </c>
      <c r="B67" s="343" t="s">
        <v>215</v>
      </c>
      <c r="C67" s="328">
        <v>145</v>
      </c>
      <c r="D67" s="342"/>
      <c r="E67" s="356">
        <f t="shared" si="3"/>
        <v>145</v>
      </c>
      <c r="F67" s="237"/>
      <c r="H67" s="168"/>
      <c r="J67" s="238"/>
      <c r="K67" s="239"/>
      <c r="L67" s="169"/>
      <c r="M67" s="169"/>
    </row>
    <row r="68" spans="1:13" s="160" customFormat="1" ht="15.75" customHeight="1">
      <c r="A68" s="341" t="s">
        <v>32</v>
      </c>
      <c r="B68" s="343" t="s">
        <v>216</v>
      </c>
      <c r="C68" s="328">
        <v>45</v>
      </c>
      <c r="D68" s="342"/>
      <c r="E68" s="356">
        <f t="shared" si="3"/>
        <v>45</v>
      </c>
      <c r="F68" s="237"/>
      <c r="H68" s="168"/>
      <c r="J68" s="238"/>
      <c r="K68" s="239"/>
      <c r="L68" s="169"/>
      <c r="M68" s="169"/>
    </row>
    <row r="69" spans="1:13" s="160" customFormat="1" ht="15.75" customHeight="1">
      <c r="A69" s="341" t="s">
        <v>33</v>
      </c>
      <c r="B69" s="343" t="s">
        <v>217</v>
      </c>
      <c r="C69" s="328">
        <v>10</v>
      </c>
      <c r="D69" s="342"/>
      <c r="E69" s="356">
        <f t="shared" si="3"/>
        <v>10</v>
      </c>
      <c r="F69" s="237"/>
      <c r="H69" s="168"/>
      <c r="J69" s="238"/>
      <c r="K69" s="239"/>
      <c r="L69" s="169"/>
      <c r="M69" s="169"/>
    </row>
    <row r="70" spans="1:13" s="160" customFormat="1" ht="15.75" customHeight="1">
      <c r="A70" s="341" t="s">
        <v>34</v>
      </c>
      <c r="B70" s="343" t="s">
        <v>218</v>
      </c>
      <c r="C70" s="328">
        <v>32</v>
      </c>
      <c r="D70" s="342"/>
      <c r="E70" s="356">
        <f t="shared" si="3"/>
        <v>32</v>
      </c>
      <c r="F70" s="237"/>
      <c r="H70" s="168"/>
      <c r="J70" s="238"/>
      <c r="K70" s="239"/>
      <c r="L70" s="169"/>
      <c r="M70" s="169"/>
    </row>
    <row r="71" spans="1:13" s="160" customFormat="1" ht="15.75" customHeight="1">
      <c r="A71" s="341" t="s">
        <v>140</v>
      </c>
      <c r="B71" s="343" t="s">
        <v>219</v>
      </c>
      <c r="C71" s="328">
        <v>12</v>
      </c>
      <c r="D71" s="342"/>
      <c r="E71" s="356">
        <f t="shared" si="3"/>
        <v>12</v>
      </c>
      <c r="F71" s="237"/>
      <c r="H71" s="168"/>
      <c r="J71" s="238"/>
      <c r="K71" s="239"/>
      <c r="L71" s="169"/>
      <c r="M71" s="169"/>
    </row>
    <row r="72" spans="1:13" s="160" customFormat="1" ht="15.75" customHeight="1">
      <c r="A72" s="341" t="s">
        <v>141</v>
      </c>
      <c r="B72" s="343" t="s">
        <v>220</v>
      </c>
      <c r="C72" s="328">
        <v>12</v>
      </c>
      <c r="D72" s="342"/>
      <c r="E72" s="356">
        <f t="shared" si="3"/>
        <v>12</v>
      </c>
      <c r="F72" s="237"/>
      <c r="H72" s="168"/>
      <c r="J72" s="238"/>
      <c r="K72" s="239"/>
      <c r="L72" s="169"/>
      <c r="M72" s="169"/>
    </row>
    <row r="73" spans="1:13" s="160" customFormat="1" ht="15.75" customHeight="1">
      <c r="A73" s="341" t="s">
        <v>186</v>
      </c>
      <c r="B73" s="343" t="s">
        <v>221</v>
      </c>
      <c r="C73" s="328">
        <v>55</v>
      </c>
      <c r="D73" s="342"/>
      <c r="E73" s="356">
        <f t="shared" si="3"/>
        <v>55</v>
      </c>
      <c r="F73" s="237"/>
      <c r="H73" s="168"/>
      <c r="J73" s="238"/>
      <c r="K73" s="239"/>
      <c r="L73" s="169"/>
      <c r="M73" s="169"/>
    </row>
    <row r="74" spans="1:13" s="160" customFormat="1" ht="15.75" customHeight="1">
      <c r="A74" s="341" t="s">
        <v>187</v>
      </c>
      <c r="B74" s="343" t="s">
        <v>222</v>
      </c>
      <c r="C74" s="328">
        <v>33</v>
      </c>
      <c r="D74" s="342"/>
      <c r="E74" s="356">
        <f t="shared" si="3"/>
        <v>33</v>
      </c>
      <c r="F74" s="237"/>
      <c r="H74" s="168"/>
      <c r="J74" s="238"/>
      <c r="K74" s="239"/>
      <c r="L74" s="169"/>
      <c r="M74" s="169"/>
    </row>
    <row r="75" spans="1:13" s="160" customFormat="1" ht="15.75" customHeight="1">
      <c r="A75" s="341" t="s">
        <v>188</v>
      </c>
      <c r="B75" s="346" t="s">
        <v>223</v>
      </c>
      <c r="C75" s="328">
        <v>15</v>
      </c>
      <c r="D75" s="345"/>
      <c r="E75" s="356">
        <f t="shared" si="3"/>
        <v>15</v>
      </c>
      <c r="F75" s="237"/>
      <c r="H75" s="168"/>
      <c r="J75" s="238"/>
      <c r="K75" s="239"/>
      <c r="L75" s="169"/>
      <c r="M75" s="169"/>
    </row>
    <row r="76" spans="1:13" s="160" customFormat="1" ht="15.75" customHeight="1">
      <c r="A76" s="341" t="s">
        <v>189</v>
      </c>
      <c r="B76" s="327" t="s">
        <v>224</v>
      </c>
      <c r="C76" s="328">
        <v>50</v>
      </c>
      <c r="D76" s="345"/>
      <c r="E76" s="356">
        <f t="shared" si="3"/>
        <v>50</v>
      </c>
      <c r="F76" s="237"/>
      <c r="H76" s="168"/>
      <c r="J76" s="238"/>
      <c r="K76" s="239"/>
      <c r="L76" s="169"/>
      <c r="M76" s="169"/>
    </row>
    <row r="77" spans="1:13" s="160" customFormat="1" ht="15.75" customHeight="1">
      <c r="A77" s="341" t="s">
        <v>190</v>
      </c>
      <c r="B77" s="327" t="s">
        <v>225</v>
      </c>
      <c r="C77" s="328">
        <v>50</v>
      </c>
      <c r="D77" s="345"/>
      <c r="E77" s="356">
        <f t="shared" si="3"/>
        <v>50</v>
      </c>
      <c r="F77" s="237"/>
      <c r="H77" s="168"/>
      <c r="J77" s="238"/>
      <c r="K77" s="239"/>
      <c r="L77" s="169"/>
      <c r="M77" s="169"/>
    </row>
    <row r="78" spans="1:13" s="160" customFormat="1" ht="15.75" customHeight="1">
      <c r="A78" s="341" t="s">
        <v>191</v>
      </c>
      <c r="B78" s="327" t="s">
        <v>226</v>
      </c>
      <c r="C78" s="328">
        <v>28</v>
      </c>
      <c r="D78" s="345"/>
      <c r="E78" s="356">
        <f t="shared" si="3"/>
        <v>28</v>
      </c>
      <c r="F78" s="237"/>
      <c r="H78" s="168"/>
      <c r="J78" s="238"/>
      <c r="K78" s="239"/>
      <c r="L78" s="169"/>
      <c r="M78" s="169"/>
    </row>
    <row r="79" spans="1:13" s="160" customFormat="1" ht="15.75" customHeight="1">
      <c r="A79" s="341" t="s">
        <v>192</v>
      </c>
      <c r="B79" s="343" t="s">
        <v>227</v>
      </c>
      <c r="C79" s="328">
        <v>25</v>
      </c>
      <c r="D79" s="345"/>
      <c r="E79" s="356">
        <f t="shared" si="3"/>
        <v>25</v>
      </c>
      <c r="F79" s="237"/>
      <c r="H79" s="168"/>
      <c r="J79" s="238"/>
      <c r="K79" s="239"/>
      <c r="L79" s="169"/>
      <c r="M79" s="169"/>
    </row>
    <row r="80" spans="1:13" s="160" customFormat="1" ht="15.75" customHeight="1">
      <c r="A80" s="341" t="s">
        <v>193</v>
      </c>
      <c r="B80" s="347" t="s">
        <v>228</v>
      </c>
      <c r="C80" s="328">
        <v>30</v>
      </c>
      <c r="D80" s="345"/>
      <c r="E80" s="356">
        <f t="shared" si="3"/>
        <v>30</v>
      </c>
      <c r="F80" s="237"/>
      <c r="H80" s="168"/>
      <c r="J80" s="238"/>
      <c r="K80" s="239"/>
      <c r="L80" s="169"/>
      <c r="M80" s="169"/>
    </row>
    <row r="81" spans="1:21" s="160" customFormat="1" ht="15.75" customHeight="1">
      <c r="A81" s="341" t="s">
        <v>194</v>
      </c>
      <c r="B81" s="348" t="s">
        <v>229</v>
      </c>
      <c r="C81" s="328">
        <v>25</v>
      </c>
      <c r="D81" s="345"/>
      <c r="E81" s="356">
        <f t="shared" si="3"/>
        <v>25</v>
      </c>
      <c r="F81" s="237"/>
      <c r="H81" s="168"/>
      <c r="J81" s="238"/>
      <c r="K81" s="239"/>
      <c r="L81" s="169"/>
      <c r="M81" s="169"/>
    </row>
    <row r="82" spans="1:21" s="160" customFormat="1" ht="15.75" customHeight="1">
      <c r="A82" s="341" t="s">
        <v>195</v>
      </c>
      <c r="B82" s="348" t="s">
        <v>230</v>
      </c>
      <c r="C82" s="328">
        <v>25</v>
      </c>
      <c r="D82" s="345"/>
      <c r="E82" s="356">
        <f t="shared" si="3"/>
        <v>25</v>
      </c>
      <c r="F82" s="237"/>
      <c r="H82" s="168"/>
      <c r="J82" s="238"/>
      <c r="K82" s="239"/>
      <c r="L82" s="169"/>
      <c r="M82" s="169"/>
    </row>
    <row r="83" spans="1:21" s="160" customFormat="1" ht="15.75" customHeight="1">
      <c r="A83" s="341" t="s">
        <v>236</v>
      </c>
      <c r="B83" s="348" t="s">
        <v>231</v>
      </c>
      <c r="C83" s="328">
        <v>1092</v>
      </c>
      <c r="D83" s="345"/>
      <c r="E83" s="356">
        <f t="shared" si="3"/>
        <v>1092</v>
      </c>
      <c r="F83" s="237"/>
      <c r="H83" s="168"/>
      <c r="J83" s="238"/>
      <c r="K83" s="239"/>
      <c r="L83" s="169"/>
      <c r="M83" s="169"/>
    </row>
    <row r="84" spans="1:21" s="160" customFormat="1" ht="15.75" customHeight="1">
      <c r="A84" s="341" t="s">
        <v>237</v>
      </c>
      <c r="B84" s="348" t="s">
        <v>232</v>
      </c>
      <c r="C84" s="328">
        <v>5</v>
      </c>
      <c r="D84" s="345"/>
      <c r="E84" s="356">
        <f t="shared" si="3"/>
        <v>5</v>
      </c>
      <c r="F84" s="237"/>
      <c r="H84" s="168"/>
      <c r="J84" s="238"/>
      <c r="K84" s="239"/>
      <c r="L84" s="169"/>
      <c r="M84" s="169"/>
    </row>
    <row r="85" spans="1:21" s="160" customFormat="1" ht="15.75" customHeight="1">
      <c r="A85" s="341" t="s">
        <v>238</v>
      </c>
      <c r="B85" s="348" t="s">
        <v>233</v>
      </c>
      <c r="C85" s="328">
        <v>50</v>
      </c>
      <c r="D85" s="345"/>
      <c r="E85" s="356">
        <f t="shared" si="3"/>
        <v>50</v>
      </c>
      <c r="F85" s="237"/>
      <c r="H85" s="168"/>
      <c r="J85" s="238"/>
      <c r="K85" s="239"/>
      <c r="L85" s="169"/>
      <c r="M85" s="169"/>
    </row>
    <row r="86" spans="1:21" s="160" customFormat="1" ht="15.75" customHeight="1">
      <c r="A86" s="341" t="s">
        <v>239</v>
      </c>
      <c r="B86" s="348" t="s">
        <v>234</v>
      </c>
      <c r="C86" s="328">
        <v>60</v>
      </c>
      <c r="D86" s="345"/>
      <c r="E86" s="356">
        <f t="shared" si="3"/>
        <v>60</v>
      </c>
      <c r="F86" s="237"/>
      <c r="H86" s="168"/>
      <c r="J86" s="238"/>
      <c r="K86" s="239"/>
      <c r="L86" s="169"/>
      <c r="M86" s="169"/>
    </row>
    <row r="87" spans="1:21" s="160" customFormat="1" ht="15.75" customHeight="1">
      <c r="A87" s="341" t="s">
        <v>240</v>
      </c>
      <c r="B87" s="348" t="s">
        <v>235</v>
      </c>
      <c r="C87" s="328">
        <v>60</v>
      </c>
      <c r="D87" s="345"/>
      <c r="E87" s="356">
        <f t="shared" si="3"/>
        <v>60</v>
      </c>
      <c r="F87" s="237"/>
      <c r="H87" s="168"/>
      <c r="J87" s="238"/>
      <c r="K87" s="239"/>
      <c r="L87" s="169"/>
      <c r="M87" s="169"/>
    </row>
    <row r="88" spans="1:21" s="160" customFormat="1" ht="15.75" customHeight="1">
      <c r="A88" s="341" t="s">
        <v>241</v>
      </c>
      <c r="B88" s="346" t="s">
        <v>179</v>
      </c>
      <c r="C88" s="328">
        <v>215</v>
      </c>
      <c r="D88" s="345"/>
      <c r="E88" s="356">
        <f t="shared" si="3"/>
        <v>215</v>
      </c>
      <c r="F88" s="237"/>
      <c r="H88" s="168"/>
      <c r="J88" s="238"/>
      <c r="K88" s="239"/>
      <c r="L88" s="169"/>
      <c r="M88" s="169"/>
    </row>
    <row r="89" spans="1:21" s="160" customFormat="1" ht="15.75" customHeight="1">
      <c r="A89" s="341"/>
      <c r="B89" s="346"/>
      <c r="C89" s="328"/>
      <c r="D89" s="345"/>
      <c r="E89" s="356"/>
      <c r="F89" s="237"/>
      <c r="H89" s="168"/>
      <c r="J89" s="238"/>
      <c r="K89" s="239"/>
      <c r="L89" s="169"/>
      <c r="M89" s="169"/>
    </row>
    <row r="90" spans="1:21" s="160" customFormat="1" ht="15.75" customHeight="1">
      <c r="A90" s="341"/>
      <c r="B90" s="346"/>
      <c r="C90" s="328"/>
      <c r="D90" s="345"/>
      <c r="E90" s="356"/>
      <c r="F90" s="237"/>
      <c r="H90" s="168"/>
      <c r="J90" s="238"/>
      <c r="K90" s="239"/>
      <c r="L90" s="169"/>
      <c r="M90" s="169"/>
    </row>
    <row r="91" spans="1:21" s="160" customFormat="1" ht="15.75" customHeight="1">
      <c r="A91" s="386"/>
      <c r="B91" s="344"/>
      <c r="C91" s="386"/>
      <c r="D91" s="386"/>
      <c r="E91" s="386"/>
      <c r="F91" s="237"/>
      <c r="H91" s="168"/>
      <c r="J91" s="238"/>
      <c r="K91" s="239"/>
      <c r="L91" s="169"/>
      <c r="M91" s="169"/>
    </row>
    <row r="92" spans="1:21" s="160" customFormat="1" ht="15.75" customHeight="1">
      <c r="A92" s="386"/>
      <c r="B92" s="344"/>
      <c r="C92" s="386"/>
      <c r="D92" s="386"/>
      <c r="E92" s="386"/>
      <c r="F92" s="237"/>
      <c r="H92" s="168"/>
      <c r="J92" s="238"/>
      <c r="K92" s="239"/>
      <c r="L92" s="169"/>
      <c r="M92" s="169"/>
    </row>
    <row r="93" spans="1:21" s="160" customFormat="1" ht="15.75" customHeight="1">
      <c r="A93" s="375"/>
      <c r="B93" s="385" t="s">
        <v>42</v>
      </c>
      <c r="C93" s="384" t="str">
        <f>IF($F$1="proiect","DIRECTOR EXECUTIV,","SECRETAR GENERAL AL JUDEŢULUI,")</f>
        <v>DIRECTOR EXECUTIV,</v>
      </c>
      <c r="D93" s="384"/>
      <c r="E93" s="384"/>
      <c r="F93" s="299"/>
      <c r="H93" s="168"/>
      <c r="J93" s="240"/>
      <c r="K93" s="239"/>
      <c r="L93" s="169"/>
      <c r="M93" s="169"/>
      <c r="N93" s="169"/>
      <c r="O93" s="169"/>
      <c r="P93" s="169"/>
      <c r="Q93" s="169"/>
      <c r="R93" s="169"/>
      <c r="S93" s="169"/>
      <c r="T93" s="169"/>
      <c r="U93" s="169"/>
    </row>
    <row r="94" spans="1:21" s="160" customFormat="1">
      <c r="A94" s="375"/>
      <c r="B94" s="383" t="s">
        <v>184</v>
      </c>
      <c r="C94" s="384" t="str">
        <f>IF($F$1="proiect","Hadady Éva Katalin","Crasnai Mihaela Elena Ana")</f>
        <v>Hadady Éva Katalin</v>
      </c>
      <c r="D94" s="384"/>
      <c r="E94" s="374"/>
      <c r="F94" s="299"/>
      <c r="H94" s="168"/>
      <c r="J94" s="240"/>
      <c r="K94" s="239"/>
      <c r="L94" s="169"/>
      <c r="M94" s="169"/>
      <c r="N94" s="169"/>
      <c r="O94" s="169"/>
      <c r="P94" s="169"/>
      <c r="Q94" s="169"/>
      <c r="R94" s="169"/>
      <c r="S94" s="169"/>
      <c r="T94" s="169"/>
      <c r="U94" s="169"/>
    </row>
    <row r="95" spans="1:21" s="160" customFormat="1">
      <c r="A95" s="375"/>
      <c r="B95" s="383"/>
      <c r="C95" s="385"/>
      <c r="D95" s="385"/>
      <c r="E95" s="373"/>
      <c r="F95" s="299"/>
      <c r="H95" s="168"/>
      <c r="J95" s="240"/>
      <c r="K95" s="239"/>
      <c r="L95" s="169"/>
      <c r="M95" s="169"/>
      <c r="N95" s="169"/>
      <c r="O95" s="169"/>
      <c r="P95" s="169"/>
      <c r="Q95" s="169"/>
      <c r="R95" s="169"/>
      <c r="S95" s="169"/>
      <c r="T95" s="169"/>
      <c r="U95" s="169"/>
    </row>
    <row r="96" spans="1:21" s="160" customFormat="1" ht="15.75" customHeight="1">
      <c r="A96" s="403"/>
      <c r="B96" s="403"/>
      <c r="C96" s="384"/>
      <c r="D96" s="384"/>
      <c r="E96" s="384"/>
      <c r="F96" s="237"/>
      <c r="H96" s="168"/>
      <c r="J96" s="240"/>
      <c r="K96" s="239"/>
      <c r="L96" s="169"/>
      <c r="M96" s="169"/>
      <c r="N96" s="169"/>
      <c r="O96" s="169"/>
      <c r="P96" s="169"/>
      <c r="Q96" s="169"/>
      <c r="R96" s="169"/>
      <c r="S96" s="169"/>
      <c r="T96" s="169"/>
      <c r="U96" s="169"/>
    </row>
    <row r="97" spans="1:21" s="160" customFormat="1" ht="15.75" customHeight="1">
      <c r="A97" s="382"/>
      <c r="B97" s="382"/>
      <c r="C97" s="381" t="str">
        <f>IF($F$1="proiect","ŞEF SERVICIU,"," ")</f>
        <v>ŞEF SERVICIU,</v>
      </c>
      <c r="D97" s="384"/>
      <c r="E97" s="384"/>
      <c r="F97" s="237"/>
      <c r="H97" s="168"/>
      <c r="J97" s="240"/>
      <c r="K97" s="239"/>
      <c r="L97" s="169"/>
      <c r="M97" s="169"/>
      <c r="N97" s="169"/>
      <c r="O97" s="169"/>
      <c r="P97" s="169"/>
      <c r="Q97" s="169"/>
      <c r="R97" s="169"/>
      <c r="S97" s="169"/>
      <c r="T97" s="169"/>
      <c r="U97" s="169"/>
    </row>
    <row r="98" spans="1:21" s="160" customFormat="1" ht="16.5" customHeight="1">
      <c r="A98" s="382"/>
      <c r="B98" s="382"/>
      <c r="C98" s="385" t="str">
        <f>IF($F$1="proiect","Manţa Magdalena Sofia"," ")</f>
        <v>Manţa Magdalena Sofia</v>
      </c>
      <c r="D98" s="381"/>
      <c r="E98" s="385"/>
      <c r="F98" s="237"/>
      <c r="H98" s="168"/>
      <c r="J98" s="240"/>
      <c r="K98" s="239"/>
      <c r="L98" s="169"/>
      <c r="M98" s="169"/>
      <c r="N98" s="169"/>
      <c r="O98" s="169"/>
      <c r="P98" s="169"/>
      <c r="Q98" s="169"/>
      <c r="R98" s="169"/>
      <c r="S98" s="169"/>
      <c r="T98" s="169"/>
      <c r="U98" s="169"/>
    </row>
    <row r="99" spans="1:21" s="160" customFormat="1" ht="16.5" customHeight="1">
      <c r="A99" s="382"/>
      <c r="B99" s="382"/>
      <c r="C99" s="385"/>
      <c r="D99" s="381"/>
      <c r="E99" s="385"/>
      <c r="F99" s="237"/>
      <c r="H99" s="168"/>
      <c r="J99" s="240"/>
      <c r="K99" s="239"/>
      <c r="L99" s="169"/>
      <c r="M99" s="169"/>
      <c r="N99" s="169"/>
      <c r="O99" s="169"/>
      <c r="P99" s="169"/>
      <c r="Q99" s="169"/>
      <c r="R99" s="169"/>
      <c r="S99" s="169"/>
      <c r="T99" s="169"/>
      <c r="U99" s="169"/>
    </row>
    <row r="100" spans="1:21" s="160" customFormat="1" ht="16.5" customHeight="1">
      <c r="A100" s="382"/>
      <c r="B100" s="382"/>
      <c r="C100" s="385"/>
      <c r="D100" s="381"/>
      <c r="E100" s="385"/>
      <c r="F100" s="237"/>
      <c r="H100" s="168"/>
      <c r="J100" s="240"/>
      <c r="K100" s="239"/>
      <c r="L100" s="169"/>
      <c r="M100" s="169"/>
      <c r="N100" s="169"/>
      <c r="O100" s="169"/>
      <c r="P100" s="169"/>
      <c r="Q100" s="169"/>
      <c r="R100" s="169"/>
      <c r="S100" s="169"/>
      <c r="T100" s="169"/>
      <c r="U100" s="169"/>
    </row>
    <row r="101" spans="1:21" s="160" customFormat="1" ht="16.5" customHeight="1">
      <c r="A101" s="382"/>
      <c r="B101" s="382"/>
      <c r="C101" s="385"/>
      <c r="D101" s="381"/>
      <c r="E101" s="385"/>
      <c r="F101" s="237"/>
      <c r="H101" s="168"/>
      <c r="J101" s="240"/>
      <c r="K101" s="23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</row>
    <row r="102" spans="1:21" s="160" customFormat="1" ht="16.5" customHeight="1">
      <c r="A102" s="382"/>
      <c r="B102" s="382"/>
      <c r="C102" s="385"/>
      <c r="D102" s="381"/>
      <c r="E102" s="385"/>
      <c r="F102" s="237"/>
      <c r="H102" s="168"/>
      <c r="J102" s="240"/>
      <c r="K102" s="23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</row>
    <row r="103" spans="1:21" ht="18" customHeight="1">
      <c r="A103" s="372" t="s">
        <v>182</v>
      </c>
      <c r="B103" s="380"/>
      <c r="C103" s="379"/>
      <c r="D103" s="378"/>
      <c r="E103" s="378"/>
      <c r="G103" s="258"/>
    </row>
    <row r="104" spans="1:21" ht="15.75" customHeight="1">
      <c r="A104" s="372" t="s">
        <v>44</v>
      </c>
      <c r="B104" s="380"/>
      <c r="C104" s="384"/>
      <c r="D104" s="380"/>
      <c r="E104" s="380"/>
      <c r="F104" s="49"/>
      <c r="G104" s="49"/>
    </row>
    <row r="105" spans="1:21">
      <c r="A105" s="163"/>
      <c r="B105" s="163"/>
      <c r="C105" s="156"/>
      <c r="D105" s="156"/>
      <c r="E105" s="156"/>
      <c r="F105" s="165"/>
      <c r="G105" s="164"/>
    </row>
    <row r="106" spans="1:21">
      <c r="A106" s="163"/>
      <c r="B106" s="163"/>
      <c r="C106" s="156"/>
      <c r="D106" s="156"/>
      <c r="E106" s="156"/>
      <c r="F106" s="166"/>
      <c r="G106" s="164"/>
    </row>
    <row r="107" spans="1:21">
      <c r="A107" s="222"/>
      <c r="B107" s="222"/>
      <c r="C107" s="223"/>
      <c r="D107" s="185"/>
      <c r="E107" s="185"/>
      <c r="F107" s="167"/>
      <c r="G107" s="167"/>
    </row>
    <row r="108" spans="1:21">
      <c r="A108" s="224"/>
      <c r="B108" s="204"/>
      <c r="C108" s="205"/>
      <c r="D108" s="186"/>
      <c r="E108" s="186"/>
    </row>
    <row r="109" spans="1:21">
      <c r="B109" s="204"/>
      <c r="C109" s="205"/>
      <c r="D109" s="186"/>
      <c r="E109" s="186"/>
    </row>
    <row r="110" spans="1:21">
      <c r="A110" s="204"/>
      <c r="B110" s="204"/>
      <c r="C110" s="205"/>
      <c r="D110" s="186"/>
      <c r="E110" s="186"/>
    </row>
    <row r="111" spans="1:21">
      <c r="A111" s="204"/>
      <c r="B111" s="204"/>
      <c r="C111" s="205"/>
      <c r="D111" s="186"/>
      <c r="E111" s="186"/>
    </row>
    <row r="112" spans="1:21">
      <c r="A112" s="204"/>
      <c r="B112" s="204"/>
      <c r="C112" s="205"/>
      <c r="D112" s="186"/>
      <c r="E112" s="186"/>
    </row>
    <row r="113" spans="1:5">
      <c r="A113" s="204"/>
      <c r="B113" s="204"/>
      <c r="C113" s="205"/>
      <c r="D113" s="186"/>
      <c r="E113" s="186"/>
    </row>
    <row r="114" spans="1:5">
      <c r="A114" s="204"/>
      <c r="B114" s="204"/>
      <c r="C114" s="205"/>
      <c r="D114" s="186"/>
      <c r="E114" s="186"/>
    </row>
    <row r="115" spans="1:5">
      <c r="A115" s="204"/>
      <c r="B115" s="204"/>
      <c r="C115" s="205"/>
      <c r="D115" s="186"/>
      <c r="E115" s="186"/>
    </row>
    <row r="116" spans="1:5">
      <c r="A116" s="204"/>
      <c r="B116" s="204"/>
      <c r="C116" s="205"/>
      <c r="D116" s="186"/>
      <c r="E116" s="186"/>
    </row>
    <row r="117" spans="1:5">
      <c r="A117" s="204"/>
      <c r="B117" s="204"/>
      <c r="C117" s="205"/>
      <c r="D117" s="186"/>
      <c r="E117" s="186"/>
    </row>
    <row r="118" spans="1:5">
      <c r="A118" s="204"/>
      <c r="B118" s="204"/>
      <c r="C118" s="205"/>
      <c r="D118" s="186"/>
      <c r="E118" s="186"/>
    </row>
    <row r="119" spans="1:5">
      <c r="A119" s="204"/>
      <c r="B119" s="204"/>
      <c r="C119" s="205"/>
      <c r="D119" s="186"/>
      <c r="E119" s="186"/>
    </row>
    <row r="120" spans="1:5">
      <c r="A120" s="204"/>
      <c r="B120" s="204"/>
      <c r="C120" s="205"/>
      <c r="D120" s="186"/>
      <c r="E120" s="186"/>
    </row>
    <row r="121" spans="1:5" ht="18" customHeight="1">
      <c r="A121" s="204"/>
      <c r="B121" s="204"/>
      <c r="C121" s="205"/>
      <c r="D121" s="186"/>
      <c r="E121" s="186"/>
    </row>
    <row r="122" spans="1:5">
      <c r="A122" s="204"/>
      <c r="B122" s="204"/>
      <c r="C122" s="205"/>
      <c r="D122" s="186"/>
      <c r="E122" s="186"/>
    </row>
    <row r="123" spans="1:5">
      <c r="B123" s="204"/>
      <c r="C123" s="225"/>
      <c r="D123" s="187"/>
      <c r="E123" s="187"/>
    </row>
    <row r="124" spans="1:5">
      <c r="B124" s="226"/>
      <c r="C124" s="202"/>
      <c r="D124" s="188"/>
      <c r="E124" s="188"/>
    </row>
    <row r="125" spans="1:5">
      <c r="B125" s="226"/>
      <c r="C125" s="202"/>
      <c r="D125" s="188"/>
      <c r="E125" s="188"/>
    </row>
  </sheetData>
  <mergeCells count="8">
    <mergeCell ref="A13:B13"/>
    <mergeCell ref="A14:B14"/>
    <mergeCell ref="A96:B96"/>
    <mergeCell ref="A6:E6"/>
    <mergeCell ref="A7:E7"/>
    <mergeCell ref="A8:E8"/>
    <mergeCell ref="A11:B11"/>
    <mergeCell ref="A12:B12"/>
  </mergeCells>
  <phoneticPr fontId="41" type="noConversion"/>
  <pageMargins left="0.74803149606299213" right="0.74803149606299213" top="0.98425196850393704" bottom="0.59055118110236227" header="0.19685039370078741" footer="0.15748031496062992"/>
  <pageSetup paperSize="9" scale="7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view="pageBreakPreview" zoomScaleNormal="100" zoomScaleSheetLayoutView="100" workbookViewId="0">
      <selection activeCell="C80" sqref="C80"/>
    </sheetView>
  </sheetViews>
  <sheetFormatPr defaultRowHeight="15.75"/>
  <cols>
    <col min="1" max="1" width="9.140625" style="156"/>
    <col min="2" max="2" width="6.140625" style="157" customWidth="1"/>
    <col min="3" max="3" width="69.5703125" style="157" customWidth="1"/>
    <col min="4" max="4" width="26.28515625" style="227" customWidth="1"/>
    <col min="5" max="5" width="14.85546875" style="189" hidden="1" customWidth="1"/>
    <col min="6" max="6" width="21.42578125" style="189" hidden="1" customWidth="1"/>
    <col min="7" max="7" width="9.140625" style="156" customWidth="1"/>
    <col min="8" max="16384" width="9.140625" style="156"/>
  </cols>
  <sheetData>
    <row r="1" spans="2:10" s="155" customFormat="1">
      <c r="B1" s="201" t="s">
        <v>0</v>
      </c>
      <c r="C1" s="201"/>
      <c r="D1" s="173" t="s">
        <v>1</v>
      </c>
      <c r="E1" s="173"/>
      <c r="H1" s="161" t="s">
        <v>45</v>
      </c>
    </row>
    <row r="2" spans="2:10" s="155" customFormat="1">
      <c r="B2" s="201" t="s">
        <v>3</v>
      </c>
      <c r="C2" s="201"/>
      <c r="D2" s="174" t="str">
        <f>IF($H$1="proiect","la Proiectul de hotărâre","la Hotărârea Consiliului Judeţean")</f>
        <v>la Hotărârea Consiliului Judeţean</v>
      </c>
      <c r="E2" s="174"/>
    </row>
    <row r="3" spans="2:10" s="155" customFormat="1">
      <c r="B3" s="201" t="s">
        <v>4</v>
      </c>
      <c r="C3" s="201"/>
      <c r="D3" s="174" t="str">
        <f>IF($H$1="hot","Satu Mare nr. _______/2020"," nr. _____/2020")</f>
        <v>Satu Mare nr. _______/2020</v>
      </c>
      <c r="E3" s="174"/>
    </row>
    <row r="4" spans="2:10" s="155" customFormat="1">
      <c r="B4" s="201"/>
      <c r="C4" s="201"/>
      <c r="D4" s="174"/>
      <c r="E4" s="174"/>
    </row>
    <row r="5" spans="2:10" s="155" customFormat="1" ht="13.5" customHeight="1">
      <c r="B5" s="201"/>
      <c r="C5" s="201"/>
      <c r="D5" s="203"/>
      <c r="E5" s="175"/>
      <c r="F5" s="175"/>
    </row>
    <row r="6" spans="2:10">
      <c r="B6" s="408" t="s">
        <v>6</v>
      </c>
      <c r="C6" s="408"/>
      <c r="D6" s="408"/>
      <c r="E6" s="408"/>
      <c r="F6" s="408"/>
    </row>
    <row r="7" spans="2:10">
      <c r="B7" s="408" t="s">
        <v>7</v>
      </c>
      <c r="C7" s="408"/>
      <c r="D7" s="408"/>
      <c r="E7" s="408"/>
      <c r="F7" s="408"/>
    </row>
    <row r="8" spans="2:10">
      <c r="B8" s="408" t="s">
        <v>180</v>
      </c>
      <c r="C8" s="408"/>
      <c r="D8" s="408"/>
      <c r="E8" s="408"/>
      <c r="F8" s="408"/>
    </row>
    <row r="9" spans="2:10">
      <c r="B9" s="204"/>
      <c r="C9" s="204"/>
      <c r="D9" s="205"/>
      <c r="E9" s="176"/>
      <c r="F9" s="176"/>
    </row>
    <row r="10" spans="2:10" ht="15" customHeight="1" thickBot="1">
      <c r="B10" s="206"/>
      <c r="C10" s="206"/>
      <c r="D10" s="207" t="s">
        <v>143</v>
      </c>
      <c r="E10" s="177"/>
      <c r="F10" s="177" t="s">
        <v>143</v>
      </c>
    </row>
    <row r="11" spans="2:10" s="157" customFormat="1" ht="41.25" customHeight="1">
      <c r="B11" s="409" t="s">
        <v>9</v>
      </c>
      <c r="C11" s="410"/>
      <c r="D11" s="273" t="s">
        <v>181</v>
      </c>
      <c r="E11" s="261" t="s">
        <v>10</v>
      </c>
      <c r="F11" s="190" t="s">
        <v>144</v>
      </c>
      <c r="J11" s="171"/>
    </row>
    <row r="12" spans="2:10" ht="15.75" customHeight="1" thickBot="1">
      <c r="B12" s="415"/>
      <c r="C12" s="416"/>
      <c r="D12" s="274"/>
      <c r="E12" s="262"/>
      <c r="F12" s="191"/>
      <c r="J12" s="172"/>
    </row>
    <row r="13" spans="2:10" s="158" customFormat="1" ht="27.95" customHeight="1" thickBot="1">
      <c r="B13" s="411" t="s">
        <v>11</v>
      </c>
      <c r="C13" s="412"/>
      <c r="D13" s="275">
        <f>D16+D33+D55</f>
        <v>11100</v>
      </c>
      <c r="E13" s="263">
        <f>E16+E33+E55</f>
        <v>5</v>
      </c>
      <c r="F13" s="193">
        <f>D13+E13</f>
        <v>11105</v>
      </c>
      <c r="G13" s="159"/>
    </row>
    <row r="14" spans="2:10" ht="15.75" customHeight="1">
      <c r="B14" s="413" t="s">
        <v>12</v>
      </c>
      <c r="C14" s="414"/>
      <c r="D14" s="274">
        <v>0</v>
      </c>
      <c r="E14" s="264"/>
      <c r="F14" s="192">
        <f t="shared" ref="F14:F31" si="0">D14+E14</f>
        <v>0</v>
      </c>
    </row>
    <row r="15" spans="2:10" ht="16.5" customHeight="1" thickBot="1">
      <c r="B15" s="229"/>
      <c r="C15" s="230"/>
      <c r="D15" s="276">
        <v>0</v>
      </c>
      <c r="E15" s="265"/>
      <c r="F15" s="192">
        <f t="shared" si="0"/>
        <v>0</v>
      </c>
    </row>
    <row r="16" spans="2:10" s="158" customFormat="1" ht="27.95" customHeight="1" thickBot="1">
      <c r="B16" s="208">
        <v>1</v>
      </c>
      <c r="C16" s="209" t="s">
        <v>14</v>
      </c>
      <c r="D16" s="275">
        <f>D17+D19</f>
        <v>7000</v>
      </c>
      <c r="E16" s="263">
        <f>E17+E19</f>
        <v>0</v>
      </c>
      <c r="F16" s="193">
        <f t="shared" si="0"/>
        <v>7000</v>
      </c>
      <c r="G16" s="159"/>
    </row>
    <row r="17" spans="2:7" s="158" customFormat="1" ht="24.95" customHeight="1">
      <c r="B17" s="235" t="s">
        <v>15</v>
      </c>
      <c r="C17" s="236" t="s">
        <v>138</v>
      </c>
      <c r="D17" s="277">
        <f>D18</f>
        <v>5000</v>
      </c>
      <c r="E17" s="266">
        <f>E18</f>
        <v>0</v>
      </c>
      <c r="F17" s="192">
        <f t="shared" si="0"/>
        <v>5000</v>
      </c>
      <c r="G17" s="159"/>
    </row>
    <row r="18" spans="2:7" s="158" customFormat="1" ht="15.75" customHeight="1">
      <c r="B18" s="212" t="s">
        <v>17</v>
      </c>
      <c r="C18" s="244" t="s">
        <v>18</v>
      </c>
      <c r="D18" s="274">
        <v>5000</v>
      </c>
      <c r="E18" s="179"/>
      <c r="F18" s="192">
        <f t="shared" si="0"/>
        <v>5000</v>
      </c>
      <c r="G18" s="159"/>
    </row>
    <row r="19" spans="2:7" s="158" customFormat="1">
      <c r="B19" s="235" t="s">
        <v>19</v>
      </c>
      <c r="C19" s="243" t="s">
        <v>139</v>
      </c>
      <c r="D19" s="278">
        <f>SUM(D20:D31)</f>
        <v>2000</v>
      </c>
      <c r="E19" s="180">
        <f>SUM(E20:E29)</f>
        <v>0</v>
      </c>
      <c r="F19" s="178">
        <f>SUM(F20:F29)</f>
        <v>944</v>
      </c>
      <c r="G19" s="159"/>
    </row>
    <row r="20" spans="2:7" s="158" customFormat="1" ht="15.75" customHeight="1">
      <c r="B20" s="212" t="s">
        <v>20</v>
      </c>
      <c r="C20" s="253" t="s">
        <v>158</v>
      </c>
      <c r="D20" s="279">
        <v>20</v>
      </c>
      <c r="E20" s="267"/>
      <c r="F20" s="192">
        <f t="shared" si="0"/>
        <v>20</v>
      </c>
      <c r="G20" s="159"/>
    </row>
    <row r="21" spans="2:7" s="158" customFormat="1" ht="15.75" customHeight="1">
      <c r="B21" s="212" t="s">
        <v>21</v>
      </c>
      <c r="C21" s="253" t="s">
        <v>159</v>
      </c>
      <c r="D21" s="279">
        <v>75</v>
      </c>
      <c r="E21" s="267"/>
      <c r="F21" s="192">
        <f t="shared" si="0"/>
        <v>75</v>
      </c>
      <c r="G21" s="159"/>
    </row>
    <row r="22" spans="2:7" s="158" customFormat="1" ht="30">
      <c r="B22" s="212" t="s">
        <v>22</v>
      </c>
      <c r="C22" s="253" t="s">
        <v>160</v>
      </c>
      <c r="D22" s="279">
        <v>61</v>
      </c>
      <c r="E22" s="267"/>
      <c r="F22" s="192">
        <f t="shared" si="0"/>
        <v>61</v>
      </c>
      <c r="G22" s="159"/>
    </row>
    <row r="23" spans="2:7" s="158" customFormat="1" ht="33" customHeight="1">
      <c r="B23" s="212" t="s">
        <v>23</v>
      </c>
      <c r="C23" s="253" t="s">
        <v>161</v>
      </c>
      <c r="D23" s="279">
        <v>265</v>
      </c>
      <c r="E23" s="267"/>
      <c r="F23" s="192">
        <f t="shared" si="0"/>
        <v>265</v>
      </c>
      <c r="G23" s="159"/>
    </row>
    <row r="24" spans="2:7" s="158" customFormat="1" ht="15.75" customHeight="1">
      <c r="B24" s="212" t="s">
        <v>24</v>
      </c>
      <c r="C24" s="254" t="s">
        <v>162</v>
      </c>
      <c r="D24" s="279">
        <v>74</v>
      </c>
      <c r="E24" s="267"/>
      <c r="F24" s="192">
        <f t="shared" si="0"/>
        <v>74</v>
      </c>
      <c r="G24" s="159"/>
    </row>
    <row r="25" spans="2:7" s="158" customFormat="1" ht="15.75" customHeight="1">
      <c r="B25" s="212" t="s">
        <v>25</v>
      </c>
      <c r="C25" s="254" t="s">
        <v>163</v>
      </c>
      <c r="D25" s="279">
        <v>121</v>
      </c>
      <c r="E25" s="267"/>
      <c r="F25" s="192">
        <f t="shared" si="0"/>
        <v>121</v>
      </c>
      <c r="G25" s="159"/>
    </row>
    <row r="26" spans="2:7" s="158" customFormat="1" ht="15.75" customHeight="1">
      <c r="B26" s="212" t="s">
        <v>26</v>
      </c>
      <c r="C26" s="254" t="s">
        <v>164</v>
      </c>
      <c r="D26" s="279">
        <v>18.5</v>
      </c>
      <c r="E26" s="267"/>
      <c r="F26" s="192">
        <f t="shared" si="0"/>
        <v>18.5</v>
      </c>
      <c r="G26" s="159"/>
    </row>
    <row r="27" spans="2:7" s="158" customFormat="1" ht="32.25" customHeight="1">
      <c r="B27" s="212" t="s">
        <v>27</v>
      </c>
      <c r="C27" s="254" t="s">
        <v>165</v>
      </c>
      <c r="D27" s="279">
        <v>45</v>
      </c>
      <c r="E27" s="267"/>
      <c r="F27" s="192">
        <f t="shared" si="0"/>
        <v>45</v>
      </c>
      <c r="G27" s="159"/>
    </row>
    <row r="28" spans="2:7" s="158" customFormat="1" ht="15.75" customHeight="1">
      <c r="B28" s="212" t="s">
        <v>28</v>
      </c>
      <c r="C28" s="254" t="s">
        <v>166</v>
      </c>
      <c r="D28" s="279">
        <v>86.7</v>
      </c>
      <c r="E28" s="267"/>
      <c r="F28" s="192">
        <f t="shared" si="0"/>
        <v>86.7</v>
      </c>
      <c r="G28" s="159"/>
    </row>
    <row r="29" spans="2:7" s="158" customFormat="1" ht="36" customHeight="1">
      <c r="B29" s="212" t="s">
        <v>29</v>
      </c>
      <c r="C29" s="254" t="s">
        <v>167</v>
      </c>
      <c r="D29" s="279">
        <v>177.8</v>
      </c>
      <c r="E29" s="267"/>
      <c r="F29" s="192">
        <f t="shared" si="0"/>
        <v>177.8</v>
      </c>
      <c r="G29" s="159"/>
    </row>
    <row r="30" spans="2:7" s="158" customFormat="1" ht="18" customHeight="1">
      <c r="B30" s="212" t="s">
        <v>30</v>
      </c>
      <c r="C30" s="253" t="s">
        <v>168</v>
      </c>
      <c r="D30" s="279">
        <v>199</v>
      </c>
      <c r="E30" s="268"/>
      <c r="F30" s="255">
        <f t="shared" si="0"/>
        <v>199</v>
      </c>
      <c r="G30" s="159"/>
    </row>
    <row r="31" spans="2:7" s="158" customFormat="1" ht="30">
      <c r="B31" s="212" t="s">
        <v>31</v>
      </c>
      <c r="C31" s="252" t="s">
        <v>169</v>
      </c>
      <c r="D31" s="279">
        <v>857</v>
      </c>
      <c r="E31" s="268"/>
      <c r="F31" s="255">
        <f t="shared" si="0"/>
        <v>857</v>
      </c>
      <c r="G31" s="159"/>
    </row>
    <row r="32" spans="2:7" s="158" customFormat="1" ht="18" customHeight="1" thickBot="1">
      <c r="B32" s="280"/>
      <c r="C32" s="256"/>
      <c r="D32" s="281"/>
      <c r="E32" s="268"/>
      <c r="F32" s="255"/>
      <c r="G32" s="159"/>
    </row>
    <row r="33" spans="2:7" s="158" customFormat="1" ht="27.95" customHeight="1" thickBot="1">
      <c r="B33" s="282" t="s">
        <v>37</v>
      </c>
      <c r="C33" s="209" t="s">
        <v>38</v>
      </c>
      <c r="D33" s="283">
        <f>D34+D36</f>
        <v>2000</v>
      </c>
      <c r="E33" s="263">
        <f>E34+E36</f>
        <v>5</v>
      </c>
      <c r="F33" s="193">
        <f t="shared" ref="F33:F53" si="1">D33+E33</f>
        <v>2005</v>
      </c>
    </row>
    <row r="34" spans="2:7" s="158" customFormat="1" ht="24.95" customHeight="1">
      <c r="B34" s="245" t="s">
        <v>15</v>
      </c>
      <c r="C34" s="246" t="s">
        <v>16</v>
      </c>
      <c r="D34" s="284">
        <f>D35</f>
        <v>855</v>
      </c>
      <c r="E34" s="266">
        <f>E35</f>
        <v>0</v>
      </c>
      <c r="F34" s="192">
        <f t="shared" si="1"/>
        <v>855</v>
      </c>
    </row>
    <row r="35" spans="2:7" s="158" customFormat="1" ht="15.75" customHeight="1">
      <c r="B35" s="212" t="s">
        <v>17</v>
      </c>
      <c r="C35" s="244" t="s">
        <v>18</v>
      </c>
      <c r="D35" s="274">
        <v>855</v>
      </c>
      <c r="E35" s="179"/>
      <c r="F35" s="192">
        <f t="shared" si="1"/>
        <v>855</v>
      </c>
      <c r="G35" s="159"/>
    </row>
    <row r="36" spans="2:7" s="158" customFormat="1" ht="27.95" customHeight="1">
      <c r="B36" s="233" t="s">
        <v>19</v>
      </c>
      <c r="C36" s="234" t="s">
        <v>147</v>
      </c>
      <c r="D36" s="278">
        <f>SUM(D37:D53)</f>
        <v>1145</v>
      </c>
      <c r="E36" s="180">
        <f>SUM(E37:E52)</f>
        <v>5</v>
      </c>
      <c r="F36" s="192">
        <f t="shared" si="1"/>
        <v>1150</v>
      </c>
    </row>
    <row r="37" spans="2:7" s="158" customFormat="1" ht="18" customHeight="1">
      <c r="B37" s="212" t="s">
        <v>20</v>
      </c>
      <c r="C37" s="250" t="s">
        <v>148</v>
      </c>
      <c r="D37" s="285">
        <v>48</v>
      </c>
      <c r="E37" s="179"/>
      <c r="F37" s="192">
        <f t="shared" si="1"/>
        <v>48</v>
      </c>
    </row>
    <row r="38" spans="2:7" s="158" customFormat="1" ht="18" customHeight="1">
      <c r="B38" s="212" t="s">
        <v>21</v>
      </c>
      <c r="C38" s="250" t="s">
        <v>145</v>
      </c>
      <c r="D38" s="285">
        <v>46</v>
      </c>
      <c r="E38" s="179"/>
      <c r="F38" s="192">
        <f t="shared" si="1"/>
        <v>46</v>
      </c>
    </row>
    <row r="39" spans="2:7" s="158" customFormat="1" ht="18" customHeight="1">
      <c r="B39" s="212" t="s">
        <v>22</v>
      </c>
      <c r="C39" s="250" t="s">
        <v>149</v>
      </c>
      <c r="D39" s="285">
        <v>3</v>
      </c>
      <c r="E39" s="179"/>
      <c r="F39" s="192">
        <f t="shared" si="1"/>
        <v>3</v>
      </c>
    </row>
    <row r="40" spans="2:7" s="158" customFormat="1" ht="18" customHeight="1">
      <c r="B40" s="212" t="s">
        <v>23</v>
      </c>
      <c r="C40" s="250" t="s">
        <v>150</v>
      </c>
      <c r="D40" s="285">
        <v>6.5</v>
      </c>
      <c r="E40" s="179"/>
      <c r="F40" s="192">
        <f t="shared" si="1"/>
        <v>6.5</v>
      </c>
    </row>
    <row r="41" spans="2:7" s="158" customFormat="1" ht="22.5" customHeight="1">
      <c r="B41" s="212" t="s">
        <v>24</v>
      </c>
      <c r="C41" s="250" t="s">
        <v>151</v>
      </c>
      <c r="D41" s="285">
        <v>26</v>
      </c>
      <c r="E41" s="179"/>
      <c r="F41" s="192">
        <f t="shared" si="1"/>
        <v>26</v>
      </c>
    </row>
    <row r="42" spans="2:7" s="158" customFormat="1" ht="18" customHeight="1">
      <c r="B42" s="212" t="s">
        <v>25</v>
      </c>
      <c r="C42" s="250" t="s">
        <v>152</v>
      </c>
      <c r="D42" s="285">
        <v>16.5</v>
      </c>
      <c r="E42" s="179"/>
      <c r="F42" s="192">
        <f t="shared" si="1"/>
        <v>16.5</v>
      </c>
    </row>
    <row r="43" spans="2:7" s="158" customFormat="1" ht="18" customHeight="1">
      <c r="B43" s="212" t="s">
        <v>26</v>
      </c>
      <c r="C43" s="250" t="s">
        <v>153</v>
      </c>
      <c r="D43" s="285">
        <v>47</v>
      </c>
      <c r="E43" s="179"/>
      <c r="F43" s="192">
        <f t="shared" si="1"/>
        <v>47</v>
      </c>
    </row>
    <row r="44" spans="2:7" s="158" customFormat="1" ht="18" customHeight="1">
      <c r="B44" s="212" t="s">
        <v>27</v>
      </c>
      <c r="C44" s="232" t="s">
        <v>157</v>
      </c>
      <c r="D44" s="285">
        <v>17</v>
      </c>
      <c r="E44" s="179"/>
      <c r="F44" s="192">
        <f t="shared" si="1"/>
        <v>17</v>
      </c>
    </row>
    <row r="45" spans="2:7" s="158" customFormat="1" ht="18" customHeight="1">
      <c r="B45" s="212" t="s">
        <v>28</v>
      </c>
      <c r="C45" s="251" t="s">
        <v>154</v>
      </c>
      <c r="D45" s="285">
        <v>475</v>
      </c>
      <c r="E45" s="269">
        <v>1</v>
      </c>
      <c r="F45" s="192">
        <f t="shared" si="1"/>
        <v>476</v>
      </c>
    </row>
    <row r="46" spans="2:7" s="158" customFormat="1" ht="18" customHeight="1">
      <c r="B46" s="212" t="s">
        <v>29</v>
      </c>
      <c r="C46" s="251" t="s">
        <v>155</v>
      </c>
      <c r="D46" s="285">
        <v>50</v>
      </c>
      <c r="E46" s="269">
        <v>1</v>
      </c>
      <c r="F46" s="192">
        <f t="shared" si="1"/>
        <v>51</v>
      </c>
    </row>
    <row r="47" spans="2:7" s="158" customFormat="1" ht="18" customHeight="1">
      <c r="B47" s="212" t="s">
        <v>30</v>
      </c>
      <c r="C47" s="251" t="s">
        <v>146</v>
      </c>
      <c r="D47" s="285">
        <v>150</v>
      </c>
      <c r="E47" s="269">
        <v>1</v>
      </c>
      <c r="F47" s="192">
        <f t="shared" si="1"/>
        <v>151</v>
      </c>
    </row>
    <row r="48" spans="2:7" s="158" customFormat="1" ht="18" customHeight="1">
      <c r="B48" s="212" t="s">
        <v>31</v>
      </c>
      <c r="C48" s="251" t="s">
        <v>156</v>
      </c>
      <c r="D48" s="285">
        <v>260</v>
      </c>
      <c r="E48" s="269">
        <v>2</v>
      </c>
      <c r="F48" s="192">
        <f t="shared" si="1"/>
        <v>262</v>
      </c>
    </row>
    <row r="49" spans="2:6" s="158" customFormat="1" ht="18" customHeight="1">
      <c r="B49" s="212"/>
      <c r="C49" s="232"/>
      <c r="D49" s="285"/>
      <c r="E49" s="179"/>
      <c r="F49" s="192">
        <f t="shared" si="1"/>
        <v>0</v>
      </c>
    </row>
    <row r="50" spans="2:6" s="158" customFormat="1" ht="18" hidden="1" customHeight="1">
      <c r="B50" s="212" t="s">
        <v>33</v>
      </c>
      <c r="C50" s="232"/>
      <c r="D50" s="285"/>
      <c r="E50" s="179"/>
      <c r="F50" s="192">
        <f t="shared" si="1"/>
        <v>0</v>
      </c>
    </row>
    <row r="51" spans="2:6" s="158" customFormat="1" ht="16.5" hidden="1" customHeight="1">
      <c r="B51" s="212" t="s">
        <v>34</v>
      </c>
      <c r="C51" s="232"/>
      <c r="D51" s="285"/>
      <c r="E51" s="179"/>
      <c r="F51" s="192">
        <f t="shared" si="1"/>
        <v>0</v>
      </c>
    </row>
    <row r="52" spans="2:6" s="158" customFormat="1" ht="18" hidden="1" customHeight="1">
      <c r="B52" s="212" t="s">
        <v>140</v>
      </c>
      <c r="C52" s="232"/>
      <c r="D52" s="285"/>
      <c r="E52" s="179"/>
      <c r="F52" s="192">
        <f t="shared" si="1"/>
        <v>0</v>
      </c>
    </row>
    <row r="53" spans="2:6" s="158" customFormat="1" ht="18" hidden="1" customHeight="1">
      <c r="B53" s="212" t="s">
        <v>141</v>
      </c>
      <c r="C53" s="247"/>
      <c r="D53" s="286"/>
      <c r="E53" s="181"/>
      <c r="F53" s="192">
        <f t="shared" si="1"/>
        <v>0</v>
      </c>
    </row>
    <row r="54" spans="2:6" s="158" customFormat="1" ht="17.100000000000001" customHeight="1" thickBot="1">
      <c r="B54" s="212"/>
      <c r="C54" s="217"/>
      <c r="D54" s="294"/>
      <c r="E54" s="181"/>
      <c r="F54" s="192">
        <f>D54+E54</f>
        <v>0</v>
      </c>
    </row>
    <row r="55" spans="2:6" s="158" customFormat="1" ht="27.95" customHeight="1" thickBot="1">
      <c r="B55" s="216" t="s">
        <v>39</v>
      </c>
      <c r="C55" s="231" t="s">
        <v>40</v>
      </c>
      <c r="D55" s="275">
        <f>D56+D58</f>
        <v>2100</v>
      </c>
      <c r="E55" s="263">
        <f>E56+E58</f>
        <v>0</v>
      </c>
      <c r="F55" s="193">
        <f>F56+F58</f>
        <v>2100</v>
      </c>
    </row>
    <row r="56" spans="2:6" s="158" customFormat="1" ht="24.95" customHeight="1">
      <c r="B56" s="210" t="s">
        <v>15</v>
      </c>
      <c r="C56" s="211" t="s">
        <v>16</v>
      </c>
      <c r="D56" s="277">
        <f>D57</f>
        <v>1000</v>
      </c>
      <c r="E56" s="266">
        <f>E57</f>
        <v>0</v>
      </c>
      <c r="F56" s="192">
        <f>D56+E56</f>
        <v>1000</v>
      </c>
    </row>
    <row r="57" spans="2:6" s="158" customFormat="1" ht="15.75" customHeight="1">
      <c r="B57" s="212" t="s">
        <v>17</v>
      </c>
      <c r="C57" s="213" t="s">
        <v>18</v>
      </c>
      <c r="D57" s="274">
        <v>1000</v>
      </c>
      <c r="E57" s="179"/>
      <c r="F57" s="192">
        <f t="shared" ref="F57:F67" si="2">D57+E57</f>
        <v>1000</v>
      </c>
    </row>
    <row r="58" spans="2:6" s="158" customFormat="1" ht="24.95" customHeight="1">
      <c r="B58" s="214" t="s">
        <v>19</v>
      </c>
      <c r="C58" s="215" t="s">
        <v>142</v>
      </c>
      <c r="D58" s="287">
        <f>SUM(D59:D72)</f>
        <v>1100</v>
      </c>
      <c r="E58" s="180">
        <f>SUM(E59:E73)</f>
        <v>0</v>
      </c>
      <c r="F58" s="192">
        <f t="shared" si="2"/>
        <v>1100</v>
      </c>
    </row>
    <row r="59" spans="2:6" s="158" customFormat="1" ht="21" customHeight="1">
      <c r="B59" s="212" t="s">
        <v>20</v>
      </c>
      <c r="C59" s="248" t="s">
        <v>170</v>
      </c>
      <c r="D59" s="288">
        <v>96</v>
      </c>
      <c r="E59" s="179"/>
      <c r="F59" s="192">
        <f t="shared" si="2"/>
        <v>96</v>
      </c>
    </row>
    <row r="60" spans="2:6" s="158" customFormat="1" ht="15.75" customHeight="1">
      <c r="B60" s="212" t="s">
        <v>21</v>
      </c>
      <c r="C60" s="248" t="s">
        <v>171</v>
      </c>
      <c r="D60" s="288">
        <v>24</v>
      </c>
      <c r="E60" s="179"/>
      <c r="F60" s="192">
        <f t="shared" si="2"/>
        <v>24</v>
      </c>
    </row>
    <row r="61" spans="2:6" s="158" customFormat="1" ht="15.75" customHeight="1">
      <c r="B61" s="212" t="s">
        <v>22</v>
      </c>
      <c r="C61" s="248" t="s">
        <v>172</v>
      </c>
      <c r="D61" s="288">
        <v>24</v>
      </c>
      <c r="E61" s="179"/>
      <c r="F61" s="192">
        <f t="shared" si="2"/>
        <v>24</v>
      </c>
    </row>
    <row r="62" spans="2:6" s="158" customFormat="1" ht="15.75" customHeight="1">
      <c r="B62" s="212" t="s">
        <v>23</v>
      </c>
      <c r="C62" s="248" t="s">
        <v>173</v>
      </c>
      <c r="D62" s="288">
        <v>20</v>
      </c>
      <c r="E62" s="179"/>
      <c r="F62" s="192">
        <f t="shared" si="2"/>
        <v>20</v>
      </c>
    </row>
    <row r="63" spans="2:6" s="158" customFormat="1" ht="15.75" customHeight="1">
      <c r="B63" s="212" t="s">
        <v>24</v>
      </c>
      <c r="C63" s="248" t="s">
        <v>174</v>
      </c>
      <c r="D63" s="288">
        <v>20</v>
      </c>
      <c r="E63" s="179"/>
      <c r="F63" s="192">
        <f t="shared" si="2"/>
        <v>20</v>
      </c>
    </row>
    <row r="64" spans="2:6" s="158" customFormat="1" ht="15.75" customHeight="1">
      <c r="B64" s="212" t="s">
        <v>25</v>
      </c>
      <c r="C64" s="259" t="s">
        <v>175</v>
      </c>
      <c r="D64" s="288">
        <v>80</v>
      </c>
      <c r="E64" s="179"/>
      <c r="F64" s="192">
        <f t="shared" si="2"/>
        <v>80</v>
      </c>
    </row>
    <row r="65" spans="2:22" s="158" customFormat="1" ht="15.75" customHeight="1">
      <c r="B65" s="212" t="s">
        <v>26</v>
      </c>
      <c r="C65" s="260" t="s">
        <v>176</v>
      </c>
      <c r="D65" s="288">
        <v>70</v>
      </c>
      <c r="E65" s="181"/>
      <c r="F65" s="192">
        <f t="shared" si="2"/>
        <v>70</v>
      </c>
    </row>
    <row r="66" spans="2:22" s="158" customFormat="1" ht="15.75" customHeight="1">
      <c r="B66" s="212" t="s">
        <v>27</v>
      </c>
      <c r="C66" s="260" t="s">
        <v>177</v>
      </c>
      <c r="D66" s="274">
        <v>60</v>
      </c>
      <c r="E66" s="181"/>
      <c r="F66" s="192">
        <f t="shared" si="2"/>
        <v>60</v>
      </c>
    </row>
    <row r="67" spans="2:22" s="170" customFormat="1" ht="32.25" customHeight="1">
      <c r="B67" s="212" t="s">
        <v>28</v>
      </c>
      <c r="C67" s="260" t="s">
        <v>178</v>
      </c>
      <c r="D67" s="289">
        <v>60</v>
      </c>
      <c r="E67" s="182"/>
      <c r="F67" s="194">
        <f t="shared" si="2"/>
        <v>60</v>
      </c>
    </row>
    <row r="68" spans="2:22" s="158" customFormat="1" ht="15.75" customHeight="1">
      <c r="B68" s="212" t="s">
        <v>29</v>
      </c>
      <c r="C68" s="260" t="s">
        <v>179</v>
      </c>
      <c r="D68" s="290">
        <v>646</v>
      </c>
      <c r="E68" s="183"/>
      <c r="F68" s="195">
        <f>D68+E68</f>
        <v>646</v>
      </c>
    </row>
    <row r="69" spans="2:22" s="158" customFormat="1" ht="15.75" customHeight="1" thickBot="1">
      <c r="B69" s="291"/>
      <c r="C69" s="292"/>
      <c r="D69" s="293"/>
      <c r="E69" s="179"/>
      <c r="F69" s="196">
        <f>D69+E69</f>
        <v>0</v>
      </c>
    </row>
    <row r="70" spans="2:22" s="158" customFormat="1" ht="15.75" hidden="1" customHeight="1">
      <c r="B70" s="270"/>
      <c r="C70" s="271"/>
      <c r="D70" s="272"/>
      <c r="E70" s="179"/>
      <c r="F70" s="192">
        <f>D70+E70</f>
        <v>0</v>
      </c>
    </row>
    <row r="71" spans="2:22" s="158" customFormat="1" ht="15.75" hidden="1" customHeight="1">
      <c r="B71" s="212"/>
      <c r="C71" s="249"/>
      <c r="D71" s="199"/>
      <c r="E71" s="179"/>
      <c r="F71" s="192">
        <f>D71+E71</f>
        <v>0</v>
      </c>
    </row>
    <row r="72" spans="2:22" s="158" customFormat="1" ht="15.75" hidden="1" customHeight="1">
      <c r="B72" s="212"/>
      <c r="C72" s="228"/>
      <c r="D72" s="200"/>
      <c r="E72" s="179"/>
      <c r="F72" s="196"/>
    </row>
    <row r="73" spans="2:22" s="162" customFormat="1" ht="15.75" hidden="1" customHeight="1">
      <c r="B73" s="212"/>
      <c r="C73" s="198"/>
      <c r="D73" s="218"/>
      <c r="E73" s="197"/>
      <c r="F73" s="195"/>
    </row>
    <row r="74" spans="2:22" ht="15.75" customHeight="1">
      <c r="B74" s="219"/>
      <c r="C74" s="220"/>
      <c r="D74" s="221"/>
      <c r="E74" s="184"/>
      <c r="F74" s="184"/>
    </row>
    <row r="75" spans="2:22" s="160" customFormat="1" ht="15.75" customHeight="1">
      <c r="B75" s="295"/>
      <c r="C75" s="295"/>
      <c r="D75" s="295"/>
      <c r="E75" s="295"/>
      <c r="F75" s="295"/>
      <c r="G75" s="237"/>
      <c r="I75" s="168"/>
      <c r="K75" s="238"/>
      <c r="L75" s="239"/>
      <c r="M75" s="169"/>
      <c r="N75" s="169"/>
    </row>
    <row r="76" spans="2:22" s="160" customFormat="1" ht="15.75" customHeight="1">
      <c r="B76" s="258" t="s">
        <v>42</v>
      </c>
      <c r="C76" s="242"/>
      <c r="D76" s="258" t="s">
        <v>185</v>
      </c>
      <c r="E76" s="258"/>
      <c r="F76" s="258"/>
      <c r="G76" s="299"/>
      <c r="I76" s="168"/>
      <c r="K76" s="240"/>
      <c r="L76" s="239"/>
      <c r="M76" s="169"/>
      <c r="N76" s="169"/>
      <c r="O76" s="169"/>
      <c r="P76" s="169"/>
      <c r="Q76" s="169"/>
      <c r="R76" s="169"/>
      <c r="S76" s="169"/>
      <c r="T76" s="169"/>
      <c r="U76" s="169"/>
      <c r="V76" s="169"/>
    </row>
    <row r="77" spans="2:22" s="160" customFormat="1">
      <c r="B77" s="298" t="s">
        <v>184</v>
      </c>
      <c r="C77" s="241"/>
      <c r="D77" s="258" t="s">
        <v>183</v>
      </c>
      <c r="E77" s="300"/>
      <c r="F77" s="300"/>
      <c r="G77" s="299"/>
      <c r="I77" s="168"/>
      <c r="K77" s="240"/>
      <c r="L77" s="239"/>
      <c r="M77" s="169"/>
      <c r="N77" s="169"/>
      <c r="O77" s="169"/>
      <c r="P77" s="169"/>
      <c r="Q77" s="169"/>
      <c r="R77" s="169"/>
      <c r="S77" s="169"/>
      <c r="T77" s="169"/>
      <c r="U77" s="169"/>
      <c r="V77" s="169"/>
    </row>
    <row r="78" spans="2:22" s="160" customFormat="1" ht="15.75" customHeight="1">
      <c r="B78" s="418"/>
      <c r="C78" s="418"/>
      <c r="D78" s="419"/>
      <c r="E78" s="419"/>
      <c r="F78" s="419"/>
      <c r="G78" s="237"/>
      <c r="I78" s="168"/>
      <c r="K78" s="238"/>
      <c r="L78" s="239"/>
      <c r="M78" s="169"/>
      <c r="N78" s="169"/>
    </row>
    <row r="79" spans="2:22" s="160" customFormat="1" ht="15.75" customHeight="1">
      <c r="B79" s="420"/>
      <c r="C79" s="420"/>
      <c r="D79" s="417"/>
      <c r="E79" s="417"/>
      <c r="F79" s="417"/>
      <c r="G79" s="237"/>
      <c r="I79" s="168"/>
      <c r="K79" s="240"/>
      <c r="L79" s="239"/>
      <c r="M79" s="169"/>
      <c r="N79" s="169"/>
      <c r="O79" s="169"/>
      <c r="P79" s="169"/>
      <c r="Q79" s="169"/>
      <c r="R79" s="169"/>
      <c r="S79" s="169"/>
      <c r="T79" s="169"/>
      <c r="U79" s="169"/>
      <c r="V79" s="169"/>
    </row>
    <row r="80" spans="2:22" s="160" customFormat="1" ht="48" customHeight="1">
      <c r="B80" s="257"/>
      <c r="C80" s="257"/>
      <c r="D80" s="258"/>
      <c r="E80" s="258"/>
      <c r="F80" s="258"/>
      <c r="G80" s="237"/>
      <c r="I80" s="168"/>
      <c r="K80" s="240"/>
      <c r="L80" s="239"/>
      <c r="M80" s="169"/>
      <c r="N80" s="169"/>
      <c r="O80" s="169"/>
      <c r="P80" s="169"/>
      <c r="Q80" s="169"/>
      <c r="R80" s="169"/>
      <c r="S80" s="169"/>
      <c r="T80" s="169"/>
      <c r="U80" s="169"/>
      <c r="V80" s="169"/>
    </row>
    <row r="81" spans="1:8" ht="18" customHeight="1">
      <c r="A81" s="297" t="s">
        <v>182</v>
      </c>
      <c r="C81" s="296"/>
      <c r="D81" s="156"/>
      <c r="E81" s="156"/>
      <c r="F81" s="156"/>
      <c r="G81" s="49"/>
      <c r="H81" s="49"/>
    </row>
    <row r="82" spans="1:8" ht="15.75" customHeight="1">
      <c r="A82" s="297" t="s">
        <v>44</v>
      </c>
      <c r="C82" s="296"/>
      <c r="D82" s="242"/>
      <c r="E82" s="157"/>
      <c r="F82" s="157"/>
      <c r="G82" s="49"/>
      <c r="H82" s="49"/>
    </row>
    <row r="83" spans="1:8">
      <c r="B83" s="163"/>
      <c r="C83" s="163"/>
      <c r="D83" s="156"/>
      <c r="E83" s="156"/>
      <c r="F83" s="156"/>
      <c r="G83" s="165"/>
      <c r="H83" s="164"/>
    </row>
    <row r="84" spans="1:8">
      <c r="B84" s="163"/>
      <c r="C84" s="163"/>
      <c r="D84" s="156"/>
      <c r="E84" s="156"/>
      <c r="F84" s="156"/>
      <c r="G84" s="166"/>
      <c r="H84" s="164"/>
    </row>
    <row r="85" spans="1:8">
      <c r="B85" s="222"/>
      <c r="C85" s="222"/>
      <c r="D85" s="223"/>
      <c r="E85" s="185"/>
      <c r="F85" s="185"/>
      <c r="G85" s="167"/>
      <c r="H85" s="167"/>
    </row>
    <row r="86" spans="1:8">
      <c r="B86" s="224"/>
      <c r="C86" s="204"/>
      <c r="D86" s="205"/>
      <c r="E86" s="186"/>
      <c r="F86" s="186"/>
    </row>
    <row r="87" spans="1:8">
      <c r="C87" s="204"/>
      <c r="D87" s="205"/>
      <c r="E87" s="186"/>
      <c r="F87" s="186"/>
    </row>
    <row r="88" spans="1:8">
      <c r="B88" s="204"/>
      <c r="C88" s="204"/>
      <c r="D88" s="205"/>
      <c r="E88" s="186"/>
      <c r="F88" s="186"/>
    </row>
    <row r="89" spans="1:8">
      <c r="B89" s="204"/>
      <c r="C89" s="204"/>
      <c r="D89" s="205"/>
      <c r="E89" s="186"/>
      <c r="F89" s="186"/>
    </row>
    <row r="90" spans="1:8">
      <c r="B90" s="204"/>
      <c r="C90" s="204"/>
      <c r="D90" s="205"/>
      <c r="E90" s="186"/>
      <c r="F90" s="186"/>
    </row>
    <row r="91" spans="1:8">
      <c r="B91" s="204"/>
      <c r="C91" s="204"/>
      <c r="D91" s="205"/>
      <c r="E91" s="186"/>
      <c r="F91" s="186"/>
    </row>
    <row r="92" spans="1:8">
      <c r="B92" s="204"/>
      <c r="C92" s="204"/>
      <c r="D92" s="205"/>
      <c r="E92" s="186"/>
      <c r="F92" s="186"/>
    </row>
    <row r="93" spans="1:8">
      <c r="B93" s="204"/>
      <c r="C93" s="204"/>
      <c r="D93" s="205"/>
      <c r="E93" s="186"/>
      <c r="F93" s="186"/>
    </row>
    <row r="94" spans="1:8">
      <c r="B94" s="204"/>
      <c r="C94" s="204"/>
      <c r="D94" s="205"/>
      <c r="E94" s="186"/>
      <c r="F94" s="186"/>
    </row>
    <row r="95" spans="1:8">
      <c r="B95" s="204"/>
      <c r="C95" s="204"/>
      <c r="D95" s="205"/>
      <c r="E95" s="186"/>
      <c r="F95" s="186"/>
    </row>
    <row r="96" spans="1:8">
      <c r="B96" s="204"/>
      <c r="C96" s="204"/>
      <c r="D96" s="205"/>
      <c r="E96" s="186"/>
      <c r="F96" s="186"/>
    </row>
    <row r="97" spans="2:6">
      <c r="B97" s="204"/>
      <c r="C97" s="204"/>
      <c r="D97" s="205"/>
      <c r="E97" s="186"/>
      <c r="F97" s="186"/>
    </row>
    <row r="98" spans="2:6">
      <c r="B98" s="204"/>
      <c r="C98" s="204"/>
      <c r="D98" s="205"/>
      <c r="E98" s="186"/>
      <c r="F98" s="186"/>
    </row>
    <row r="99" spans="2:6" ht="18" customHeight="1">
      <c r="B99" s="204"/>
      <c r="C99" s="204"/>
      <c r="D99" s="205"/>
      <c r="E99" s="186"/>
      <c r="F99" s="186"/>
    </row>
    <row r="100" spans="2:6">
      <c r="B100" s="204"/>
      <c r="C100" s="204"/>
      <c r="D100" s="205"/>
      <c r="E100" s="186"/>
      <c r="F100" s="186"/>
    </row>
    <row r="101" spans="2:6">
      <c r="C101" s="204"/>
      <c r="D101" s="225"/>
      <c r="E101" s="187"/>
      <c r="F101" s="187"/>
    </row>
    <row r="102" spans="2:6">
      <c r="C102" s="226"/>
      <c r="D102" s="202"/>
      <c r="E102" s="188"/>
      <c r="F102" s="188"/>
    </row>
    <row r="103" spans="2:6">
      <c r="C103" s="226"/>
      <c r="D103" s="202"/>
      <c r="E103" s="188"/>
      <c r="F103" s="188"/>
    </row>
  </sheetData>
  <mergeCells count="11">
    <mergeCell ref="D79:F79"/>
    <mergeCell ref="B78:C78"/>
    <mergeCell ref="D78:F78"/>
    <mergeCell ref="B79:C79"/>
    <mergeCell ref="B6:F6"/>
    <mergeCell ref="B7:F7"/>
    <mergeCell ref="B8:F8"/>
    <mergeCell ref="B11:C11"/>
    <mergeCell ref="B13:C13"/>
    <mergeCell ref="B14:C14"/>
    <mergeCell ref="B12:C12"/>
  </mergeCells>
  <pageMargins left="0.74803149606299213" right="0.74803149606299213" top="0.98425196850393704" bottom="0.59055118110236227" header="0.19685039370078741" footer="0.15748031496062992"/>
  <pageSetup paperSize="9" scale="71" orientation="portrait" r:id="rId1"/>
  <headerFooter alignWithMargins="0">
    <oddFooter>&amp;C&amp;P</oddFooter>
  </headerFooter>
  <rowBreaks count="2" manualBreakCount="2">
    <brk id="54" max="6" man="1"/>
    <brk id="101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19" workbookViewId="0">
      <selection activeCell="A33" sqref="A33:IV33"/>
    </sheetView>
  </sheetViews>
  <sheetFormatPr defaultRowHeight="12.75"/>
  <cols>
    <col min="1" max="1" width="6.140625" style="4" customWidth="1"/>
    <col min="2" max="2" width="26.42578125" style="4" customWidth="1"/>
    <col min="3" max="3" width="21.7109375" style="4" customWidth="1"/>
    <col min="4" max="4" width="5.5703125" style="4" hidden="1" customWidth="1"/>
    <col min="5" max="5" width="24" style="5" customWidth="1"/>
    <col min="6" max="6" width="19.42578125" style="6" customWidth="1"/>
    <col min="7" max="7" width="16.140625" style="6" customWidth="1"/>
    <col min="8" max="8" width="16.5703125" style="6" customWidth="1"/>
    <col min="9" max="16384" width="9.140625" style="4"/>
  </cols>
  <sheetData>
    <row r="1" spans="1:9" s="1" customFormat="1">
      <c r="A1" s="1" t="s">
        <v>0</v>
      </c>
      <c r="E1" s="7"/>
      <c r="H1" s="8" t="s">
        <v>1</v>
      </c>
      <c r="I1" s="97" t="s">
        <v>45</v>
      </c>
    </row>
    <row r="2" spans="1:9" s="1" customFormat="1">
      <c r="A2" s="1" t="s">
        <v>3</v>
      </c>
      <c r="E2" s="7"/>
      <c r="H2" s="9" t="str">
        <f>IF($I$1="proiect","la Proiectul de hotărâre","la Hotărârea Consiliului Judeţean")</f>
        <v>la Hotărârea Consiliului Judeţean</v>
      </c>
    </row>
    <row r="3" spans="1:9" s="1" customFormat="1" ht="15">
      <c r="A3" s="1" t="s">
        <v>4</v>
      </c>
      <c r="C3" s="4" t="s">
        <v>5</v>
      </c>
      <c r="D3" s="4"/>
      <c r="E3" s="4"/>
      <c r="G3" s="50"/>
      <c r="H3" s="9" t="str">
        <f>IF($I$1="hot","Satu Mare nr. _______/2012"," ")</f>
        <v>Satu Mare nr. _______/2012</v>
      </c>
    </row>
    <row r="4" spans="1:9" s="1" customFormat="1" ht="19.5" customHeight="1">
      <c r="E4" s="7"/>
      <c r="F4" s="10"/>
      <c r="G4" s="10"/>
      <c r="H4" s="10"/>
    </row>
    <row r="5" spans="1:9" s="1" customFormat="1" ht="13.5" customHeight="1">
      <c r="E5" s="7"/>
      <c r="F5" s="10"/>
      <c r="G5" s="10"/>
      <c r="H5" s="10"/>
    </row>
    <row r="6" spans="1:9">
      <c r="A6" s="421" t="s">
        <v>6</v>
      </c>
      <c r="B6" s="421"/>
      <c r="C6" s="421"/>
      <c r="D6" s="421"/>
      <c r="E6" s="421"/>
      <c r="F6" s="421"/>
      <c r="G6" s="421"/>
      <c r="H6" s="421"/>
    </row>
    <row r="7" spans="1:9">
      <c r="A7" s="421" t="s">
        <v>7</v>
      </c>
      <c r="B7" s="421"/>
      <c r="C7" s="421"/>
      <c r="D7" s="421"/>
      <c r="E7" s="421"/>
      <c r="F7" s="421"/>
      <c r="G7" s="421"/>
      <c r="H7" s="421"/>
    </row>
    <row r="8" spans="1:9" ht="12.75" customHeight="1">
      <c r="A8" s="12"/>
      <c r="B8" s="12"/>
      <c r="C8" s="12"/>
      <c r="D8" s="12"/>
      <c r="E8" s="12"/>
      <c r="F8" s="12"/>
      <c r="G8" s="12"/>
      <c r="H8" s="12"/>
    </row>
    <row r="9" spans="1:9" ht="15" customHeight="1">
      <c r="A9" s="12"/>
      <c r="B9" s="12"/>
      <c r="C9" s="12"/>
      <c r="D9" s="12"/>
      <c r="E9" s="12"/>
      <c r="F9" s="13"/>
      <c r="G9" s="13"/>
      <c r="H9" s="13" t="s">
        <v>8</v>
      </c>
    </row>
    <row r="10" spans="1:9" s="49" customFormat="1" ht="49.5" customHeight="1">
      <c r="A10" s="422" t="s">
        <v>9</v>
      </c>
      <c r="B10" s="423"/>
      <c r="C10" s="423"/>
      <c r="D10" s="423"/>
      <c r="E10" s="423"/>
      <c r="F10" s="109" t="s">
        <v>46</v>
      </c>
      <c r="G10" s="82" t="s">
        <v>10</v>
      </c>
      <c r="H10" s="52" t="s">
        <v>47</v>
      </c>
    </row>
    <row r="11" spans="1:9" ht="15.75" customHeight="1">
      <c r="A11" s="424"/>
      <c r="B11" s="425"/>
      <c r="C11" s="425"/>
      <c r="D11" s="425"/>
      <c r="E11" s="426"/>
      <c r="F11" s="110"/>
      <c r="G11" s="111"/>
      <c r="H11" s="54"/>
    </row>
    <row r="12" spans="1:9" s="2" customFormat="1" ht="15" customHeight="1">
      <c r="A12" s="427" t="s">
        <v>11</v>
      </c>
      <c r="B12" s="428"/>
      <c r="C12" s="428"/>
      <c r="D12" s="428"/>
      <c r="E12" s="428"/>
      <c r="F12" s="112">
        <v>5931000</v>
      </c>
      <c r="G12" s="85">
        <f>G14+G16+G34+G41+G47</f>
        <v>475000</v>
      </c>
      <c r="H12" s="85">
        <f>H14+H16+H34+H41+H47</f>
        <v>6406000</v>
      </c>
    </row>
    <row r="13" spans="1:9" ht="15.75" customHeight="1">
      <c r="A13" s="429" t="s">
        <v>12</v>
      </c>
      <c r="B13" s="430"/>
      <c r="C13" s="430"/>
      <c r="D13" s="430"/>
      <c r="E13" s="431"/>
      <c r="F13" s="113"/>
      <c r="G13" s="111"/>
      <c r="H13" s="54"/>
    </row>
    <row r="14" spans="1:9" ht="46.5" customHeight="1">
      <c r="A14" s="114">
        <v>1</v>
      </c>
      <c r="B14" s="432" t="s">
        <v>13</v>
      </c>
      <c r="C14" s="432"/>
      <c r="D14" s="432"/>
      <c r="E14" s="432"/>
      <c r="F14" s="115">
        <v>12000</v>
      </c>
      <c r="G14" s="116"/>
      <c r="H14" s="117">
        <f>F14+G14</f>
        <v>12000</v>
      </c>
    </row>
    <row r="15" spans="1:9" ht="16.5" customHeight="1">
      <c r="A15" s="98"/>
      <c r="B15" s="99"/>
      <c r="C15" s="99"/>
      <c r="D15" s="99"/>
      <c r="E15" s="99"/>
      <c r="F15" s="118"/>
      <c r="G15" s="99"/>
      <c r="H15" s="100"/>
    </row>
    <row r="16" spans="1:9" s="2" customFormat="1" ht="35.25" customHeight="1">
      <c r="A16" s="119">
        <v>2</v>
      </c>
      <c r="B16" s="120" t="s">
        <v>14</v>
      </c>
      <c r="C16" s="120"/>
      <c r="D16" s="120"/>
      <c r="E16" s="120"/>
      <c r="F16" s="121">
        <f>F17+F19</f>
        <v>5633000</v>
      </c>
      <c r="G16" s="121">
        <f>G17+G19</f>
        <v>355000</v>
      </c>
      <c r="H16" s="121">
        <f>H17+H19</f>
        <v>5988000</v>
      </c>
    </row>
    <row r="17" spans="1:8" s="2" customFormat="1" ht="27" customHeight="1">
      <c r="A17" s="122" t="s">
        <v>48</v>
      </c>
      <c r="B17" s="433" t="s">
        <v>49</v>
      </c>
      <c r="C17" s="433"/>
      <c r="D17" s="433"/>
      <c r="E17" s="433"/>
      <c r="F17" s="123"/>
      <c r="G17" s="124">
        <f>SUM(G18)</f>
        <v>88000</v>
      </c>
      <c r="H17" s="125">
        <f>F17+G17</f>
        <v>88000</v>
      </c>
    </row>
    <row r="18" spans="1:8" s="2" customFormat="1" ht="28.5" customHeight="1">
      <c r="A18" s="126" t="s">
        <v>20</v>
      </c>
      <c r="B18" s="434" t="s">
        <v>50</v>
      </c>
      <c r="C18" s="434"/>
      <c r="D18" s="434"/>
      <c r="E18" s="434"/>
      <c r="F18" s="127"/>
      <c r="G18" s="128">
        <v>88000</v>
      </c>
      <c r="H18" s="129">
        <f>F18+G18</f>
        <v>88000</v>
      </c>
    </row>
    <row r="19" spans="1:8" s="2" customFormat="1" ht="27.75" customHeight="1">
      <c r="A19" s="126" t="s">
        <v>51</v>
      </c>
      <c r="B19" s="434" t="s">
        <v>52</v>
      </c>
      <c r="C19" s="434"/>
      <c r="D19" s="434"/>
      <c r="E19" s="434"/>
      <c r="F19" s="128">
        <f>SUM(F20:F32)</f>
        <v>5633000</v>
      </c>
      <c r="G19" s="128">
        <f>SUM(G20:G32)</f>
        <v>267000</v>
      </c>
      <c r="H19" s="128">
        <f>SUM(H20:H32)</f>
        <v>5900000</v>
      </c>
    </row>
    <row r="20" spans="1:8" s="2" customFormat="1" ht="29.25" customHeight="1">
      <c r="A20" s="126" t="s">
        <v>21</v>
      </c>
      <c r="B20" s="435" t="s">
        <v>53</v>
      </c>
      <c r="C20" s="435"/>
      <c r="D20" s="435"/>
      <c r="E20" s="435"/>
      <c r="F20" s="130">
        <v>1000000</v>
      </c>
      <c r="G20" s="131"/>
      <c r="H20" s="132">
        <f t="shared" ref="H20:H26" si="0">F20+G20</f>
        <v>1000000</v>
      </c>
    </row>
    <row r="21" spans="1:8" s="2" customFormat="1" ht="29.25" customHeight="1">
      <c r="A21" s="126" t="s">
        <v>22</v>
      </c>
      <c r="B21" s="434" t="s">
        <v>54</v>
      </c>
      <c r="C21" s="434"/>
      <c r="D21" s="434"/>
      <c r="E21" s="434"/>
      <c r="F21" s="127">
        <v>1000000</v>
      </c>
      <c r="G21" s="128"/>
      <c r="H21" s="129">
        <f t="shared" si="0"/>
        <v>1000000</v>
      </c>
    </row>
    <row r="22" spans="1:8" s="2" customFormat="1" ht="29.25" customHeight="1">
      <c r="A22" s="126" t="s">
        <v>23</v>
      </c>
      <c r="B22" s="434" t="s">
        <v>55</v>
      </c>
      <c r="C22" s="434"/>
      <c r="D22" s="434"/>
      <c r="E22" s="434"/>
      <c r="F22" s="127">
        <v>1000000</v>
      </c>
      <c r="G22" s="128"/>
      <c r="H22" s="129">
        <f t="shared" si="0"/>
        <v>1000000</v>
      </c>
    </row>
    <row r="23" spans="1:8" s="2" customFormat="1" ht="27.75" customHeight="1">
      <c r="A23" s="126" t="s">
        <v>24</v>
      </c>
      <c r="B23" s="434" t="s">
        <v>56</v>
      </c>
      <c r="C23" s="434"/>
      <c r="D23" s="434"/>
      <c r="E23" s="434"/>
      <c r="F23" s="127">
        <v>80000</v>
      </c>
      <c r="G23" s="128"/>
      <c r="H23" s="129">
        <f t="shared" si="0"/>
        <v>80000</v>
      </c>
    </row>
    <row r="24" spans="1:8" s="2" customFormat="1" ht="31.5" customHeight="1">
      <c r="A24" s="126" t="s">
        <v>25</v>
      </c>
      <c r="B24" s="434" t="s">
        <v>57</v>
      </c>
      <c r="C24" s="434"/>
      <c r="D24" s="434"/>
      <c r="E24" s="434"/>
      <c r="F24" s="127">
        <v>33000</v>
      </c>
      <c r="G24" s="128"/>
      <c r="H24" s="129">
        <f t="shared" si="0"/>
        <v>33000</v>
      </c>
    </row>
    <row r="25" spans="1:8" s="2" customFormat="1" ht="21" customHeight="1">
      <c r="A25" s="126" t="s">
        <v>26</v>
      </c>
      <c r="B25" s="434" t="s">
        <v>58</v>
      </c>
      <c r="C25" s="434"/>
      <c r="D25" s="434"/>
      <c r="E25" s="434"/>
      <c r="F25" s="127">
        <v>130000</v>
      </c>
      <c r="G25" s="128"/>
      <c r="H25" s="129">
        <f t="shared" si="0"/>
        <v>130000</v>
      </c>
    </row>
    <row r="26" spans="1:8" s="2" customFormat="1" ht="27.75" customHeight="1">
      <c r="A26" s="126" t="s">
        <v>27</v>
      </c>
      <c r="B26" s="436" t="s">
        <v>59</v>
      </c>
      <c r="C26" s="437"/>
      <c r="D26" s="437"/>
      <c r="E26" s="438"/>
      <c r="F26" s="127">
        <v>1000000</v>
      </c>
      <c r="G26" s="128"/>
      <c r="H26" s="129">
        <f t="shared" si="0"/>
        <v>1000000</v>
      </c>
    </row>
    <row r="27" spans="1:8" s="2" customFormat="1" ht="21" customHeight="1">
      <c r="A27" s="126" t="s">
        <v>28</v>
      </c>
      <c r="B27" s="434" t="s">
        <v>60</v>
      </c>
      <c r="C27" s="434"/>
      <c r="D27" s="434"/>
      <c r="E27" s="434"/>
      <c r="F27" s="127">
        <v>1390000</v>
      </c>
      <c r="G27" s="128">
        <v>80000</v>
      </c>
      <c r="H27" s="129">
        <f t="shared" ref="H27:H32" si="1">F27+G27</f>
        <v>1470000</v>
      </c>
    </row>
    <row r="28" spans="1:8" s="2" customFormat="1" ht="28.5" customHeight="1">
      <c r="A28" s="126" t="s">
        <v>29</v>
      </c>
      <c r="B28" s="434" t="s">
        <v>61</v>
      </c>
      <c r="C28" s="434"/>
      <c r="D28" s="434"/>
      <c r="E28" s="434"/>
      <c r="F28" s="127"/>
      <c r="G28" s="128">
        <v>80000</v>
      </c>
      <c r="H28" s="129">
        <f t="shared" si="1"/>
        <v>80000</v>
      </c>
    </row>
    <row r="29" spans="1:8" s="2" customFormat="1" ht="29.25" customHeight="1">
      <c r="A29" s="126" t="s">
        <v>30</v>
      </c>
      <c r="B29" s="434" t="s">
        <v>62</v>
      </c>
      <c r="C29" s="434"/>
      <c r="D29" s="434"/>
      <c r="E29" s="434"/>
      <c r="F29" s="127"/>
      <c r="G29" s="128">
        <v>85000</v>
      </c>
      <c r="H29" s="129">
        <f t="shared" si="1"/>
        <v>85000</v>
      </c>
    </row>
    <row r="30" spans="1:8" s="2" customFormat="1" ht="31.5" customHeight="1">
      <c r="A30" s="126" t="s">
        <v>31</v>
      </c>
      <c r="B30" s="434" t="s">
        <v>63</v>
      </c>
      <c r="C30" s="434"/>
      <c r="D30" s="434"/>
      <c r="E30" s="434"/>
      <c r="F30" s="127"/>
      <c r="G30" s="128">
        <v>10000</v>
      </c>
      <c r="H30" s="129">
        <f t="shared" si="1"/>
        <v>10000</v>
      </c>
    </row>
    <row r="31" spans="1:8" s="2" customFormat="1" ht="29.25" customHeight="1">
      <c r="A31" s="126" t="s">
        <v>32</v>
      </c>
      <c r="B31" s="434" t="s">
        <v>64</v>
      </c>
      <c r="C31" s="434"/>
      <c r="D31" s="434"/>
      <c r="E31" s="434"/>
      <c r="F31" s="127"/>
      <c r="G31" s="128">
        <v>10000</v>
      </c>
      <c r="H31" s="129">
        <f t="shared" si="1"/>
        <v>10000</v>
      </c>
    </row>
    <row r="32" spans="1:8" s="2" customFormat="1" ht="29.25" customHeight="1">
      <c r="A32" s="133" t="s">
        <v>33</v>
      </c>
      <c r="B32" s="434" t="s">
        <v>65</v>
      </c>
      <c r="C32" s="434"/>
      <c r="D32" s="434"/>
      <c r="E32" s="434"/>
      <c r="F32" s="134"/>
      <c r="G32" s="134">
        <v>2000</v>
      </c>
      <c r="H32" s="135">
        <f t="shared" si="1"/>
        <v>2000</v>
      </c>
    </row>
    <row r="33" spans="1:8" s="2" customFormat="1" ht="32.25" customHeight="1">
      <c r="A33" s="136"/>
      <c r="B33" s="99"/>
      <c r="C33" s="99"/>
      <c r="D33" s="99"/>
      <c r="E33" s="99"/>
      <c r="F33" s="99"/>
      <c r="G33" s="99"/>
      <c r="H33" s="100"/>
    </row>
    <row r="34" spans="1:8" s="2" customFormat="1" ht="20.25" customHeight="1">
      <c r="A34" s="137" t="s">
        <v>39</v>
      </c>
      <c r="B34" s="439" t="s">
        <v>38</v>
      </c>
      <c r="C34" s="439"/>
      <c r="D34" s="439"/>
      <c r="E34" s="439"/>
      <c r="F34" s="138">
        <v>161000</v>
      </c>
      <c r="G34" s="121">
        <f>G35+G38</f>
        <v>80000</v>
      </c>
      <c r="H34" s="121">
        <f>H35+H38</f>
        <v>241000</v>
      </c>
    </row>
    <row r="35" spans="1:8" s="2" customFormat="1" ht="30.75" customHeight="1">
      <c r="A35" s="122" t="s">
        <v>48</v>
      </c>
      <c r="B35" s="433" t="s">
        <v>66</v>
      </c>
      <c r="C35" s="433"/>
      <c r="D35" s="433"/>
      <c r="E35" s="433"/>
      <c r="F35" s="123"/>
      <c r="G35" s="124">
        <f>SUM(G36:G37)</f>
        <v>80000</v>
      </c>
      <c r="H35" s="125">
        <f>F35+G35</f>
        <v>80000</v>
      </c>
    </row>
    <row r="36" spans="1:8" s="2" customFormat="1" ht="30" customHeight="1">
      <c r="A36" s="126" t="s">
        <v>35</v>
      </c>
      <c r="B36" s="434" t="s">
        <v>50</v>
      </c>
      <c r="C36" s="434"/>
      <c r="D36" s="434"/>
      <c r="E36" s="434"/>
      <c r="F36" s="127"/>
      <c r="G36" s="128">
        <v>65000</v>
      </c>
      <c r="H36" s="129">
        <f>F36+G36</f>
        <v>65000</v>
      </c>
    </row>
    <row r="37" spans="1:8" s="2" customFormat="1" ht="21.75" customHeight="1">
      <c r="A37" s="126" t="s">
        <v>36</v>
      </c>
      <c r="B37" s="434" t="s">
        <v>67</v>
      </c>
      <c r="C37" s="434"/>
      <c r="D37" s="434"/>
      <c r="E37" s="434"/>
      <c r="F37" s="127"/>
      <c r="G37" s="128">
        <v>15000</v>
      </c>
      <c r="H37" s="129">
        <f>F37+G37</f>
        <v>15000</v>
      </c>
    </row>
    <row r="38" spans="1:8" s="2" customFormat="1" ht="23.25" customHeight="1">
      <c r="A38" s="122" t="s">
        <v>51</v>
      </c>
      <c r="B38" s="433" t="s">
        <v>68</v>
      </c>
      <c r="C38" s="433"/>
      <c r="D38" s="433"/>
      <c r="E38" s="433"/>
      <c r="F38" s="127">
        <f>SUM(F39)</f>
        <v>161000</v>
      </c>
      <c r="G38" s="128">
        <f>SUM(G39)</f>
        <v>0</v>
      </c>
      <c r="H38" s="125">
        <f>SUM(H39)</f>
        <v>161000</v>
      </c>
    </row>
    <row r="39" spans="1:8" s="2" customFormat="1" ht="22.5" customHeight="1">
      <c r="A39" s="126" t="s">
        <v>69</v>
      </c>
      <c r="B39" s="434" t="s">
        <v>70</v>
      </c>
      <c r="C39" s="434"/>
      <c r="D39" s="434"/>
      <c r="E39" s="434"/>
      <c r="F39" s="127">
        <v>161000</v>
      </c>
      <c r="G39" s="128"/>
      <c r="H39" s="129">
        <f t="shared" ref="H39:H45" si="2">F39+G39</f>
        <v>161000</v>
      </c>
    </row>
    <row r="40" spans="1:8" s="2" customFormat="1" ht="21.75" customHeight="1">
      <c r="A40" s="136"/>
      <c r="B40" s="99"/>
      <c r="C40" s="99"/>
      <c r="D40" s="99"/>
      <c r="E40" s="99"/>
      <c r="F40" s="99"/>
      <c r="G40" s="99"/>
      <c r="H40" s="100"/>
    </row>
    <row r="41" spans="1:8" s="2" customFormat="1" ht="17.25" customHeight="1">
      <c r="A41" s="137" t="s">
        <v>71</v>
      </c>
      <c r="B41" s="440" t="s">
        <v>40</v>
      </c>
      <c r="C41" s="441"/>
      <c r="D41" s="441"/>
      <c r="E41" s="442"/>
      <c r="F41" s="138">
        <v>100000</v>
      </c>
      <c r="G41" s="121">
        <f>SUM(G42:G45)</f>
        <v>40000</v>
      </c>
      <c r="H41" s="117">
        <f t="shared" si="2"/>
        <v>140000</v>
      </c>
    </row>
    <row r="42" spans="1:8" s="2" customFormat="1" ht="30.75" customHeight="1">
      <c r="A42" s="139" t="s">
        <v>72</v>
      </c>
      <c r="B42" s="443" t="s">
        <v>73</v>
      </c>
      <c r="C42" s="444"/>
      <c r="D42" s="444"/>
      <c r="E42" s="445"/>
      <c r="F42" s="127">
        <v>65000</v>
      </c>
      <c r="G42" s="128"/>
      <c r="H42" s="129">
        <f t="shared" si="2"/>
        <v>65000</v>
      </c>
    </row>
    <row r="43" spans="1:8" s="2" customFormat="1" ht="21.75" customHeight="1">
      <c r="A43" s="126" t="s">
        <v>74</v>
      </c>
      <c r="B43" s="434" t="s">
        <v>75</v>
      </c>
      <c r="C43" s="434"/>
      <c r="D43" s="434"/>
      <c r="E43" s="434"/>
      <c r="F43" s="127">
        <v>21000</v>
      </c>
      <c r="G43" s="128"/>
      <c r="H43" s="129">
        <f t="shared" si="2"/>
        <v>21000</v>
      </c>
    </row>
    <row r="44" spans="1:8" s="2" customFormat="1" ht="27.75" customHeight="1">
      <c r="A44" s="140" t="s">
        <v>76</v>
      </c>
      <c r="B44" s="446" t="s">
        <v>77</v>
      </c>
      <c r="C44" s="446"/>
      <c r="D44" s="446"/>
      <c r="E44" s="446"/>
      <c r="F44" s="141">
        <v>14000</v>
      </c>
      <c r="G44" s="142"/>
      <c r="H44" s="143">
        <f t="shared" si="2"/>
        <v>14000</v>
      </c>
    </row>
    <row r="45" spans="1:8" s="2" customFormat="1" ht="36" customHeight="1">
      <c r="A45" s="140" t="s">
        <v>78</v>
      </c>
      <c r="B45" s="446" t="s">
        <v>79</v>
      </c>
      <c r="C45" s="446"/>
      <c r="D45" s="446"/>
      <c r="E45" s="446"/>
      <c r="F45" s="141"/>
      <c r="G45" s="142">
        <v>40000</v>
      </c>
      <c r="H45" s="143">
        <f t="shared" si="2"/>
        <v>40000</v>
      </c>
    </row>
    <row r="46" spans="1:8" s="1" customFormat="1" ht="18" customHeight="1">
      <c r="A46" s="144"/>
      <c r="B46" s="92"/>
      <c r="C46" s="92"/>
      <c r="D46" s="92"/>
      <c r="E46" s="92"/>
      <c r="F46" s="145"/>
      <c r="G46" s="145"/>
      <c r="H46" s="146"/>
    </row>
    <row r="47" spans="1:8" s="1" customFormat="1" ht="33" customHeight="1">
      <c r="A47" s="137" t="s">
        <v>80</v>
      </c>
      <c r="B47" s="447" t="s">
        <v>41</v>
      </c>
      <c r="C47" s="447"/>
      <c r="D47" s="447"/>
      <c r="E47" s="447"/>
      <c r="F47" s="138">
        <v>25000</v>
      </c>
      <c r="G47" s="121">
        <f>G48</f>
        <v>0</v>
      </c>
      <c r="H47" s="117">
        <f>F47+G47</f>
        <v>25000</v>
      </c>
    </row>
    <row r="48" spans="1:8" ht="30.75" customHeight="1">
      <c r="A48" s="147" t="s">
        <v>81</v>
      </c>
      <c r="B48" s="448" t="s">
        <v>82</v>
      </c>
      <c r="C48" s="448"/>
      <c r="D48" s="448"/>
      <c r="E48" s="448"/>
      <c r="F48" s="148">
        <v>25000</v>
      </c>
      <c r="G48" s="148"/>
      <c r="H48" s="149">
        <f>F48+G48</f>
        <v>25000</v>
      </c>
    </row>
    <row r="49" spans="1:8" ht="13.5" customHeight="1">
      <c r="A49" s="150"/>
      <c r="B49" s="151"/>
      <c r="C49" s="151"/>
      <c r="D49" s="151"/>
      <c r="E49" s="151"/>
      <c r="F49" s="134"/>
      <c r="G49" s="134"/>
      <c r="H49" s="134"/>
    </row>
    <row r="50" spans="1:8" ht="12.75" customHeight="1">
      <c r="A50" s="72"/>
      <c r="B50" s="73"/>
      <c r="C50" s="73"/>
      <c r="D50" s="73"/>
      <c r="E50" s="73"/>
      <c r="F50" s="74"/>
      <c r="G50" s="74"/>
      <c r="H50" s="74"/>
    </row>
    <row r="51" spans="1:8" ht="12.75" customHeight="1">
      <c r="A51" s="449" t="s">
        <v>42</v>
      </c>
      <c r="B51" s="449"/>
      <c r="C51" s="449"/>
      <c r="D51"/>
      <c r="E51" s="449" t="str">
        <f>IF($I$1="proiect","        DIRECTOR EXECUTIV,","SECRETAR AL JUDEŢULUI,")</f>
        <v>SECRETAR AL JUDEŢULUI,</v>
      </c>
      <c r="F51" s="449"/>
      <c r="G51" s="449"/>
      <c r="H51" s="449"/>
    </row>
    <row r="52" spans="1:8" ht="13.5" customHeight="1">
      <c r="A52" s="450" t="s">
        <v>43</v>
      </c>
      <c r="B52" s="450"/>
      <c r="C52" s="450"/>
      <c r="D52"/>
      <c r="E52" s="451" t="str">
        <f>IF($I$1="proiect","      Venemozer Ana Erica","Crasnai Mihaela Elena Ana")</f>
        <v>Crasnai Mihaela Elena Ana</v>
      </c>
      <c r="F52" s="451"/>
      <c r="G52" s="451"/>
      <c r="H52" s="451"/>
    </row>
    <row r="53" spans="1:8" ht="10.5" customHeight="1">
      <c r="A53"/>
      <c r="B53" s="76"/>
      <c r="C53"/>
      <c r="D53"/>
      <c r="E53" s="77"/>
      <c r="F53" s="78"/>
      <c r="G53" s="78"/>
      <c r="H53" s="78"/>
    </row>
    <row r="54" spans="1:8">
      <c r="A54"/>
      <c r="B54" s="76"/>
      <c r="C54"/>
      <c r="D54"/>
      <c r="E54" s="77"/>
      <c r="F54" s="78"/>
      <c r="G54" s="78"/>
      <c r="H54" s="78"/>
    </row>
    <row r="55" spans="1:8">
      <c r="A55" s="451" t="str">
        <f>IF($I$1="proiect","ŞEF SERVICIU,"," ")</f>
        <v xml:space="preserve"> </v>
      </c>
      <c r="B55" s="451"/>
      <c r="C55" s="451"/>
      <c r="D55" s="451"/>
      <c r="E55" s="451"/>
      <c r="F55" s="451"/>
      <c r="G55" s="451"/>
      <c r="H55" s="451"/>
    </row>
    <row r="56" spans="1:8">
      <c r="A56" s="451" t="str">
        <f>IF($I$1="proiect","Manţa Magdalena Sofia"," ")</f>
        <v xml:space="preserve"> </v>
      </c>
      <c r="B56" s="451"/>
      <c r="C56" s="451"/>
      <c r="D56" s="451"/>
      <c r="E56" s="451"/>
      <c r="F56" s="451"/>
      <c r="G56" s="451"/>
      <c r="H56" s="451"/>
    </row>
    <row r="57" spans="1:8">
      <c r="A57" s="75"/>
      <c r="B57" s="75"/>
      <c r="C57" s="75"/>
      <c r="D57" s="75"/>
      <c r="E57" s="75"/>
      <c r="F57" s="75"/>
      <c r="G57" s="77"/>
      <c r="H57" s="77"/>
    </row>
    <row r="58" spans="1:8">
      <c r="A58" s="79" t="s">
        <v>83</v>
      </c>
      <c r="B58" s="80"/>
      <c r="C58" s="77"/>
      <c r="D58"/>
      <c r="E58"/>
      <c r="F58" s="81"/>
      <c r="G58" s="81"/>
      <c r="H58" s="81"/>
    </row>
    <row r="59" spans="1:8">
      <c r="A59" s="79" t="s">
        <v>44</v>
      </c>
      <c r="B59" s="80"/>
      <c r="C59" s="77"/>
      <c r="D59"/>
      <c r="E59"/>
      <c r="F59" s="81"/>
      <c r="G59" s="81"/>
      <c r="H59" s="81"/>
    </row>
  </sheetData>
  <mergeCells count="42">
    <mergeCell ref="A51:C51"/>
    <mergeCell ref="E51:H51"/>
    <mergeCell ref="A52:C52"/>
    <mergeCell ref="E52:H52"/>
    <mergeCell ref="A55:H55"/>
    <mergeCell ref="A56:H56"/>
    <mergeCell ref="B42:E42"/>
    <mergeCell ref="B43:E43"/>
    <mergeCell ref="B44:E44"/>
    <mergeCell ref="B45:E45"/>
    <mergeCell ref="B47:E47"/>
    <mergeCell ref="B48:E48"/>
    <mergeCell ref="B35:E35"/>
    <mergeCell ref="B36:E36"/>
    <mergeCell ref="B37:E37"/>
    <mergeCell ref="B38:E38"/>
    <mergeCell ref="B39:E39"/>
    <mergeCell ref="B41:E41"/>
    <mergeCell ref="B28:E28"/>
    <mergeCell ref="B29:E29"/>
    <mergeCell ref="B30:E30"/>
    <mergeCell ref="B31:E31"/>
    <mergeCell ref="B32:E32"/>
    <mergeCell ref="B34:E34"/>
    <mergeCell ref="B22:E22"/>
    <mergeCell ref="B23:E23"/>
    <mergeCell ref="B24:E24"/>
    <mergeCell ref="B25:E25"/>
    <mergeCell ref="B26:E26"/>
    <mergeCell ref="B27:E27"/>
    <mergeCell ref="B14:E14"/>
    <mergeCell ref="B17:E17"/>
    <mergeCell ref="B18:E18"/>
    <mergeCell ref="B19:E19"/>
    <mergeCell ref="B20:E20"/>
    <mergeCell ref="B21:E21"/>
    <mergeCell ref="A6:H6"/>
    <mergeCell ref="A7:H7"/>
    <mergeCell ref="A10:E10"/>
    <mergeCell ref="A11:E11"/>
    <mergeCell ref="A12:E12"/>
    <mergeCell ref="A13:E13"/>
  </mergeCells>
  <pageMargins left="0.74791666666666667" right="0.74791666666666667" top="0.98402777777777772" bottom="0.59027777777777779" header="0.19652777777777777" footer="0.15694444444444444"/>
  <pageSetup paperSize="9" scale="67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A33" sqref="A33:IV33"/>
    </sheetView>
  </sheetViews>
  <sheetFormatPr defaultRowHeight="12.75"/>
  <cols>
    <col min="1" max="1" width="4" style="4" customWidth="1"/>
    <col min="2" max="2" width="26.42578125" style="4" customWidth="1"/>
    <col min="3" max="3" width="10.5703125" style="4" customWidth="1"/>
    <col min="4" max="4" width="5.5703125" style="4" hidden="1" customWidth="1"/>
    <col min="5" max="5" width="15.28515625" style="5" customWidth="1"/>
    <col min="6" max="6" width="10.7109375" style="6" customWidth="1"/>
    <col min="7" max="7" width="9.85546875" style="6" customWidth="1"/>
    <col min="8" max="8" width="10.7109375" style="6" customWidth="1"/>
    <col min="9" max="16384" width="9.140625" style="4"/>
  </cols>
  <sheetData>
    <row r="1" spans="1:9" s="1" customFormat="1">
      <c r="A1" s="1" t="s">
        <v>0</v>
      </c>
      <c r="E1" s="7"/>
      <c r="G1" s="8"/>
      <c r="H1" s="8" t="s">
        <v>1</v>
      </c>
      <c r="I1" s="97" t="s">
        <v>2</v>
      </c>
    </row>
    <row r="2" spans="1:9" s="1" customFormat="1">
      <c r="A2" s="1" t="s">
        <v>3</v>
      </c>
      <c r="E2" s="7"/>
      <c r="G2" s="9"/>
      <c r="H2" s="9" t="str">
        <f>IF($I$1="proiect","la Proiectul de hotărâre","la Hotărârea Consiliului Judeţean")</f>
        <v>la Hotărârea Consiliului Judeţean</v>
      </c>
    </row>
    <row r="3" spans="1:9" s="1" customFormat="1" ht="15">
      <c r="A3" s="1" t="s">
        <v>4</v>
      </c>
      <c r="C3" s="4" t="s">
        <v>5</v>
      </c>
      <c r="D3" s="4"/>
      <c r="E3" s="4"/>
      <c r="G3" s="50"/>
      <c r="H3" s="9" t="str">
        <f>IF($I$1="hot","Satu Mare nr. _______/2011"," ")</f>
        <v>Satu Mare nr. _______/2011</v>
      </c>
    </row>
    <row r="4" spans="1:9" s="1" customFormat="1" ht="24.75" customHeight="1">
      <c r="E4" s="7"/>
      <c r="F4" s="10"/>
      <c r="G4" s="10"/>
      <c r="H4" s="10"/>
    </row>
    <row r="5" spans="1:9" s="1" customFormat="1" ht="18.75" customHeight="1">
      <c r="E5" s="7"/>
      <c r="F5" s="10"/>
      <c r="G5" s="10"/>
      <c r="H5" s="10"/>
    </row>
    <row r="6" spans="1:9">
      <c r="A6" s="421" t="s">
        <v>6</v>
      </c>
      <c r="B6" s="421"/>
      <c r="C6" s="421"/>
      <c r="D6" s="421"/>
      <c r="E6" s="421"/>
      <c r="F6" s="421"/>
      <c r="G6" s="421"/>
      <c r="H6" s="421"/>
    </row>
    <row r="7" spans="1:9">
      <c r="A7" s="421" t="s">
        <v>7</v>
      </c>
      <c r="B7" s="421"/>
      <c r="C7" s="421"/>
      <c r="D7" s="421"/>
      <c r="E7" s="421"/>
      <c r="F7" s="421"/>
      <c r="G7" s="421"/>
      <c r="H7" s="421"/>
    </row>
    <row r="8" spans="1:9" ht="34.5" customHeight="1">
      <c r="A8" s="12"/>
      <c r="B8" s="12"/>
      <c r="C8" s="12"/>
      <c r="D8" s="12"/>
      <c r="E8" s="12"/>
      <c r="F8" s="12"/>
      <c r="G8" s="12"/>
      <c r="H8" s="12"/>
    </row>
    <row r="9" spans="1:9" ht="15" customHeight="1">
      <c r="A9" s="12"/>
      <c r="B9" s="12"/>
      <c r="C9" s="12"/>
      <c r="D9" s="12"/>
      <c r="E9" s="12"/>
      <c r="G9" s="13"/>
      <c r="H9" s="13" t="s">
        <v>84</v>
      </c>
    </row>
    <row r="10" spans="1:9" s="49" customFormat="1" ht="49.5" customHeight="1">
      <c r="A10" s="422" t="s">
        <v>9</v>
      </c>
      <c r="B10" s="423"/>
      <c r="C10" s="423"/>
      <c r="D10" s="423"/>
      <c r="E10" s="423"/>
      <c r="F10" s="82" t="s">
        <v>85</v>
      </c>
      <c r="G10" s="51" t="s">
        <v>10</v>
      </c>
      <c r="H10" s="52" t="s">
        <v>86</v>
      </c>
    </row>
    <row r="11" spans="1:9" ht="9" customHeight="1">
      <c r="A11" s="424"/>
      <c r="B11" s="425"/>
      <c r="C11" s="425"/>
      <c r="D11" s="425"/>
      <c r="E11" s="426"/>
      <c r="F11" s="83"/>
      <c r="G11" s="53"/>
      <c r="H11" s="54"/>
    </row>
    <row r="12" spans="1:9" s="2" customFormat="1" ht="28.5" customHeight="1">
      <c r="A12" s="427" t="s">
        <v>11</v>
      </c>
      <c r="B12" s="428"/>
      <c r="C12" s="428"/>
      <c r="D12" s="428"/>
      <c r="E12" s="428"/>
      <c r="F12" s="84">
        <v>4537000</v>
      </c>
      <c r="G12" s="84">
        <f>G17+G31+G35+G37+G39+G15+G41</f>
        <v>3744000</v>
      </c>
      <c r="H12" s="85">
        <f>F12+G12</f>
        <v>8281000</v>
      </c>
    </row>
    <row r="13" spans="1:9" ht="15.75" customHeight="1">
      <c r="A13" s="429" t="s">
        <v>12</v>
      </c>
      <c r="B13" s="430"/>
      <c r="C13" s="430"/>
      <c r="D13" s="430"/>
      <c r="E13" s="431"/>
      <c r="F13" s="86"/>
      <c r="G13" s="53"/>
      <c r="H13" s="54"/>
    </row>
    <row r="14" spans="1:9" ht="10.5" customHeight="1">
      <c r="A14" s="98"/>
      <c r="B14" s="99"/>
      <c r="C14" s="99"/>
      <c r="D14" s="99"/>
      <c r="E14" s="99"/>
      <c r="F14" s="99"/>
      <c r="G14" s="99"/>
      <c r="H14" s="100"/>
    </row>
    <row r="15" spans="1:9" ht="38.25" customHeight="1">
      <c r="A15" s="87">
        <v>1</v>
      </c>
      <c r="B15" s="452" t="s">
        <v>13</v>
      </c>
      <c r="C15" s="452"/>
      <c r="D15" s="452"/>
      <c r="E15" s="452"/>
      <c r="F15" s="88">
        <v>294000</v>
      </c>
      <c r="G15" s="89"/>
      <c r="H15" s="57">
        <f>F15+G15</f>
        <v>294000</v>
      </c>
    </row>
    <row r="16" spans="1:9" ht="12.75" customHeight="1">
      <c r="A16" s="101"/>
      <c r="B16" s="102"/>
      <c r="C16" s="102"/>
      <c r="D16" s="102"/>
      <c r="E16" s="102"/>
      <c r="F16" s="102"/>
      <c r="G16" s="102"/>
      <c r="H16" s="103"/>
    </row>
    <row r="17" spans="1:8" s="2" customFormat="1" ht="35.25" customHeight="1">
      <c r="A17" s="58">
        <v>2</v>
      </c>
      <c r="B17" s="55" t="s">
        <v>14</v>
      </c>
      <c r="C17" s="55"/>
      <c r="D17" s="55"/>
      <c r="E17" s="55"/>
      <c r="F17" s="84">
        <v>3637000</v>
      </c>
      <c r="G17" s="84">
        <f>SUM(G18:G21,G22,G28,G29)</f>
        <v>3374000</v>
      </c>
      <c r="H17" s="85">
        <f t="shared" ref="H17:H22" si="0">F17+G17</f>
        <v>7011000</v>
      </c>
    </row>
    <row r="18" spans="1:8" s="2" customFormat="1" ht="25.5" customHeight="1">
      <c r="A18" s="152" t="s">
        <v>20</v>
      </c>
      <c r="B18" s="453" t="s">
        <v>87</v>
      </c>
      <c r="C18" s="453"/>
      <c r="D18" s="453"/>
      <c r="E18" s="453"/>
      <c r="F18" s="90">
        <v>1674000</v>
      </c>
      <c r="G18" s="59">
        <v>2300000</v>
      </c>
      <c r="H18" s="60">
        <f t="shared" si="0"/>
        <v>3974000</v>
      </c>
    </row>
    <row r="19" spans="1:8" s="2" customFormat="1" ht="38.25" customHeight="1">
      <c r="A19" s="153" t="s">
        <v>21</v>
      </c>
      <c r="B19" s="454" t="s">
        <v>88</v>
      </c>
      <c r="C19" s="454"/>
      <c r="D19" s="454"/>
      <c r="E19" s="454"/>
      <c r="F19" s="90">
        <v>1198000</v>
      </c>
      <c r="G19" s="59">
        <v>1074000</v>
      </c>
      <c r="H19" s="60">
        <f t="shared" si="0"/>
        <v>2272000</v>
      </c>
    </row>
    <row r="20" spans="1:8" s="2" customFormat="1" ht="27.75" customHeight="1">
      <c r="A20" s="153" t="s">
        <v>22</v>
      </c>
      <c r="B20" s="454" t="s">
        <v>89</v>
      </c>
      <c r="C20" s="454"/>
      <c r="D20" s="454"/>
      <c r="E20" s="454"/>
      <c r="F20" s="90">
        <v>270000</v>
      </c>
      <c r="G20" s="59"/>
      <c r="H20" s="60">
        <f t="shared" si="0"/>
        <v>270000</v>
      </c>
    </row>
    <row r="21" spans="1:8" s="2" customFormat="1" ht="24.75" customHeight="1">
      <c r="A21" s="154" t="s">
        <v>23</v>
      </c>
      <c r="B21" s="454" t="s">
        <v>90</v>
      </c>
      <c r="C21" s="454"/>
      <c r="D21" s="454"/>
      <c r="E21" s="454"/>
      <c r="F21" s="90">
        <v>40000</v>
      </c>
      <c r="G21" s="59"/>
      <c r="H21" s="60">
        <f t="shared" si="0"/>
        <v>40000</v>
      </c>
    </row>
    <row r="22" spans="1:8" s="2" customFormat="1" ht="54.75" customHeight="1">
      <c r="A22" s="153" t="s">
        <v>24</v>
      </c>
      <c r="B22" s="454" t="s">
        <v>91</v>
      </c>
      <c r="C22" s="454"/>
      <c r="D22" s="454"/>
      <c r="E22" s="454"/>
      <c r="F22" s="61">
        <v>304000</v>
      </c>
      <c r="G22" s="61">
        <f>SUM(G24:G27)</f>
        <v>0</v>
      </c>
      <c r="H22" s="62">
        <f t="shared" si="0"/>
        <v>304000</v>
      </c>
    </row>
    <row r="23" spans="1:8" s="2" customFormat="1" ht="15.75" customHeight="1">
      <c r="A23" s="63"/>
      <c r="B23" s="455" t="s">
        <v>92</v>
      </c>
      <c r="C23" s="456"/>
      <c r="D23" s="456"/>
      <c r="E23" s="457"/>
      <c r="F23" s="90"/>
      <c r="G23" s="59"/>
      <c r="H23" s="60"/>
    </row>
    <row r="24" spans="1:8" s="2" customFormat="1" ht="24.75" customHeight="1">
      <c r="A24" s="66"/>
      <c r="B24" s="458" t="s">
        <v>93</v>
      </c>
      <c r="C24" s="458"/>
      <c r="D24" s="458"/>
      <c r="E24" s="458"/>
      <c r="F24" s="91">
        <v>75000</v>
      </c>
      <c r="G24" s="64"/>
      <c r="H24" s="65">
        <f t="shared" ref="H24:H29" si="1">F24+G24</f>
        <v>75000</v>
      </c>
    </row>
    <row r="25" spans="1:8" s="2" customFormat="1" ht="26.25" customHeight="1">
      <c r="A25" s="66"/>
      <c r="B25" s="458" t="s">
        <v>94</v>
      </c>
      <c r="C25" s="458"/>
      <c r="D25" s="458"/>
      <c r="E25" s="458"/>
      <c r="F25" s="91">
        <v>30000</v>
      </c>
      <c r="G25" s="64"/>
      <c r="H25" s="65">
        <f t="shared" si="1"/>
        <v>30000</v>
      </c>
    </row>
    <row r="26" spans="1:8" s="2" customFormat="1" ht="27.75" customHeight="1">
      <c r="A26" s="66"/>
      <c r="B26" s="458" t="s">
        <v>95</v>
      </c>
      <c r="C26" s="458"/>
      <c r="D26" s="458"/>
      <c r="E26" s="458"/>
      <c r="F26" s="91">
        <v>30000</v>
      </c>
      <c r="G26" s="64"/>
      <c r="H26" s="65">
        <f t="shared" si="1"/>
        <v>30000</v>
      </c>
    </row>
    <row r="27" spans="1:8" s="2" customFormat="1" ht="27.75" customHeight="1">
      <c r="A27" s="66"/>
      <c r="B27" s="459" t="s">
        <v>96</v>
      </c>
      <c r="C27" s="460"/>
      <c r="D27" s="460"/>
      <c r="E27" s="461"/>
      <c r="F27" s="91">
        <v>169000</v>
      </c>
      <c r="G27" s="64"/>
      <c r="H27" s="65">
        <f t="shared" si="1"/>
        <v>169000</v>
      </c>
    </row>
    <row r="28" spans="1:8" s="2" customFormat="1" ht="39" customHeight="1">
      <c r="A28" s="153" t="s">
        <v>25</v>
      </c>
      <c r="B28" s="454" t="s">
        <v>97</v>
      </c>
      <c r="C28" s="454"/>
      <c r="D28" s="454"/>
      <c r="E28" s="454"/>
      <c r="F28" s="90">
        <v>80000</v>
      </c>
      <c r="G28" s="59"/>
      <c r="H28" s="60">
        <f t="shared" si="1"/>
        <v>80000</v>
      </c>
    </row>
    <row r="29" spans="1:8" s="2" customFormat="1" ht="15" customHeight="1">
      <c r="A29" s="153" t="s">
        <v>26</v>
      </c>
      <c r="B29" s="462" t="s">
        <v>98</v>
      </c>
      <c r="C29" s="463"/>
      <c r="D29" s="463"/>
      <c r="E29" s="464"/>
      <c r="F29" s="59">
        <v>71000</v>
      </c>
      <c r="G29" s="59"/>
      <c r="H29" s="60">
        <f t="shared" si="1"/>
        <v>71000</v>
      </c>
    </row>
    <row r="30" spans="1:8" s="2" customFormat="1" ht="9.75" customHeight="1">
      <c r="A30" s="98"/>
      <c r="B30" s="99"/>
      <c r="C30" s="99"/>
      <c r="D30" s="99"/>
      <c r="E30" s="99"/>
      <c r="F30" s="99"/>
      <c r="G30" s="99"/>
      <c r="H30" s="100"/>
    </row>
    <row r="31" spans="1:8" s="2" customFormat="1" ht="31.5" customHeight="1">
      <c r="A31" s="58">
        <v>3</v>
      </c>
      <c r="B31" s="428" t="s">
        <v>38</v>
      </c>
      <c r="C31" s="428"/>
      <c r="D31" s="428"/>
      <c r="E31" s="428"/>
      <c r="F31" s="84">
        <v>163000</v>
      </c>
      <c r="G31" s="84"/>
      <c r="H31" s="57">
        <f>SUM(H32:H33)</f>
        <v>163000</v>
      </c>
    </row>
    <row r="32" spans="1:8" s="2" customFormat="1" ht="24.75" customHeight="1">
      <c r="A32" s="154" t="s">
        <v>35</v>
      </c>
      <c r="B32" s="462" t="s">
        <v>99</v>
      </c>
      <c r="C32" s="463"/>
      <c r="D32" s="463"/>
      <c r="E32" s="464"/>
      <c r="F32" s="93">
        <v>150000</v>
      </c>
      <c r="G32" s="94"/>
      <c r="H32" s="95">
        <f>F32+G32</f>
        <v>150000</v>
      </c>
    </row>
    <row r="33" spans="1:8" s="2" customFormat="1" ht="24.75" customHeight="1">
      <c r="A33" s="154" t="s">
        <v>36</v>
      </c>
      <c r="B33" s="462" t="s">
        <v>96</v>
      </c>
      <c r="C33" s="463"/>
      <c r="D33" s="463"/>
      <c r="E33" s="464"/>
      <c r="F33" s="93">
        <v>13000</v>
      </c>
      <c r="G33" s="94"/>
      <c r="H33" s="95">
        <f>F33+G33</f>
        <v>13000</v>
      </c>
    </row>
    <row r="34" spans="1:8" s="2" customFormat="1" ht="12" customHeight="1">
      <c r="A34" s="98"/>
      <c r="B34" s="99"/>
      <c r="C34" s="99"/>
      <c r="D34" s="99"/>
      <c r="E34" s="99"/>
      <c r="F34" s="99"/>
      <c r="G34" s="99"/>
      <c r="H34" s="100"/>
    </row>
    <row r="35" spans="1:8" s="2" customFormat="1" ht="32.25" customHeight="1">
      <c r="A35" s="58">
        <v>4</v>
      </c>
      <c r="B35" s="55" t="s">
        <v>100</v>
      </c>
      <c r="C35" s="55"/>
      <c r="D35" s="55"/>
      <c r="E35" s="55"/>
      <c r="F35" s="84">
        <v>300000</v>
      </c>
      <c r="G35" s="56">
        <v>70000</v>
      </c>
      <c r="H35" s="57">
        <f>F35+G35</f>
        <v>370000</v>
      </c>
    </row>
    <row r="36" spans="1:8" s="2" customFormat="1" ht="10.5" customHeight="1">
      <c r="A36" s="98"/>
      <c r="B36" s="99"/>
      <c r="C36" s="99"/>
      <c r="D36" s="99"/>
      <c r="E36" s="99"/>
      <c r="F36" s="99"/>
      <c r="G36" s="99"/>
      <c r="H36" s="100"/>
    </row>
    <row r="37" spans="1:8" s="2" customFormat="1" ht="25.5" customHeight="1">
      <c r="A37" s="58">
        <v>5</v>
      </c>
      <c r="B37" s="465" t="s">
        <v>101</v>
      </c>
      <c r="C37" s="465"/>
      <c r="D37" s="465"/>
      <c r="E37" s="465"/>
      <c r="F37" s="84">
        <v>80000</v>
      </c>
      <c r="G37" s="56"/>
      <c r="H37" s="57">
        <f>F37+G37</f>
        <v>80000</v>
      </c>
    </row>
    <row r="38" spans="1:8" s="2" customFormat="1" ht="9.75" customHeight="1">
      <c r="A38" s="98"/>
      <c r="B38" s="99"/>
      <c r="C38" s="99"/>
      <c r="D38" s="99"/>
      <c r="E38" s="99"/>
      <c r="F38" s="99"/>
      <c r="G38" s="99"/>
      <c r="H38" s="100"/>
    </row>
    <row r="39" spans="1:8" s="2" customFormat="1" ht="32.25" customHeight="1">
      <c r="A39" s="104">
        <v>6</v>
      </c>
      <c r="B39" s="466" t="s">
        <v>41</v>
      </c>
      <c r="C39" s="466"/>
      <c r="D39" s="466"/>
      <c r="E39" s="466"/>
      <c r="F39" s="105">
        <v>63000</v>
      </c>
      <c r="G39" s="106"/>
      <c r="H39" s="107">
        <f>F39+G39</f>
        <v>63000</v>
      </c>
    </row>
    <row r="40" spans="1:8" s="2" customFormat="1" ht="14.25" customHeight="1">
      <c r="A40" s="98"/>
      <c r="B40" s="99"/>
      <c r="C40" s="99"/>
      <c r="D40" s="99"/>
      <c r="E40" s="99"/>
      <c r="F40" s="99"/>
      <c r="G40" s="99"/>
      <c r="H40" s="100"/>
    </row>
    <row r="41" spans="1:8" s="2" customFormat="1" ht="26.25" customHeight="1">
      <c r="A41" s="69">
        <v>7</v>
      </c>
      <c r="B41" s="467" t="s">
        <v>102</v>
      </c>
      <c r="C41" s="467"/>
      <c r="D41" s="467"/>
      <c r="E41" s="467"/>
      <c r="F41" s="70"/>
      <c r="G41" s="70">
        <v>300000</v>
      </c>
      <c r="H41" s="71">
        <f>F41+G41</f>
        <v>300000</v>
      </c>
    </row>
    <row r="42" spans="1:8" s="2" customFormat="1" ht="32.25" customHeight="1">
      <c r="A42" s="108"/>
      <c r="B42" s="73"/>
      <c r="C42" s="73"/>
      <c r="D42" s="73"/>
      <c r="E42" s="73"/>
      <c r="F42" s="74"/>
      <c r="G42" s="74"/>
      <c r="H42" s="74"/>
    </row>
    <row r="43" spans="1:8" s="2" customFormat="1" ht="24" customHeight="1">
      <c r="A43" s="72"/>
      <c r="B43" s="73"/>
      <c r="C43" s="73"/>
      <c r="D43" s="73"/>
      <c r="E43" s="73"/>
      <c r="F43" s="74"/>
      <c r="G43" s="74"/>
      <c r="H43" s="74"/>
    </row>
    <row r="44" spans="1:8" s="1" customFormat="1">
      <c r="A44" s="450" t="s">
        <v>42</v>
      </c>
      <c r="B44" s="450"/>
      <c r="C44"/>
      <c r="D44"/>
      <c r="F44" s="451" t="str">
        <f>IF($I$1="proiect","        DIRECTOR EXECUTIV,","SECRETAR AL JUDEŢULUI,")</f>
        <v>SECRETAR AL JUDEŢULUI,</v>
      </c>
      <c r="G44" s="451"/>
      <c r="H44" s="451"/>
    </row>
    <row r="45" spans="1:8" s="1" customFormat="1">
      <c r="A45" s="450" t="s">
        <v>103</v>
      </c>
      <c r="B45" s="450"/>
      <c r="C45"/>
      <c r="D45"/>
      <c r="F45" s="451" t="str">
        <f>IF($I$1="proiect","      Schvarczkopf Ana Erica","Crasnai Mihaela Elena Ana")</f>
        <v>Crasnai Mihaela Elena Ana</v>
      </c>
      <c r="G45" s="451"/>
      <c r="H45" s="451"/>
    </row>
    <row r="46" spans="1:8">
      <c r="A46"/>
      <c r="B46" s="76"/>
      <c r="C46"/>
      <c r="D46"/>
      <c r="E46" s="77"/>
      <c r="F46" s="78"/>
      <c r="G46" s="78"/>
      <c r="H46" s="78"/>
    </row>
    <row r="47" spans="1:8" ht="51.75" customHeight="1">
      <c r="A47"/>
      <c r="B47" s="76"/>
      <c r="C47"/>
      <c r="D47"/>
      <c r="E47" s="77"/>
      <c r="F47" s="78"/>
      <c r="G47" s="78"/>
      <c r="H47" s="78"/>
    </row>
    <row r="48" spans="1:8" ht="12.75" customHeight="1">
      <c r="A48" s="77"/>
      <c r="B48" s="451" t="str">
        <f>IF($I$1="proiect","ŞEF SERVICIU,"," ")</f>
        <v xml:space="preserve"> </v>
      </c>
      <c r="C48" s="451"/>
      <c r="D48" s="451"/>
      <c r="E48" s="451"/>
      <c r="F48" s="451"/>
      <c r="G48" s="451"/>
      <c r="H48" s="451"/>
    </row>
    <row r="49" spans="1:8" ht="12.75" customHeight="1">
      <c r="A49" s="75"/>
      <c r="B49" s="451" t="str">
        <f>IF($I$1="proiect","Manţa Magdalena Sofia"," ")</f>
        <v xml:space="preserve"> </v>
      </c>
      <c r="C49" s="451"/>
      <c r="D49" s="451"/>
      <c r="E49" s="451"/>
      <c r="F49" s="451"/>
      <c r="G49" s="451"/>
      <c r="H49" s="451"/>
    </row>
    <row r="50" spans="1:8" ht="33.75" customHeight="1">
      <c r="A50" s="75"/>
      <c r="B50" s="75"/>
      <c r="C50" s="75"/>
      <c r="D50" s="75"/>
      <c r="E50" s="75"/>
      <c r="F50" s="75"/>
      <c r="G50" s="75"/>
      <c r="H50" s="75"/>
    </row>
    <row r="51" spans="1:8" ht="10.5" customHeight="1">
      <c r="A51" s="79" t="s">
        <v>104</v>
      </c>
      <c r="B51" s="80"/>
      <c r="C51" s="77"/>
      <c r="D51"/>
      <c r="E51"/>
      <c r="F51" s="81"/>
      <c r="G51" s="81"/>
      <c r="H51" s="81"/>
    </row>
    <row r="52" spans="1:8">
      <c r="A52" s="79" t="s">
        <v>44</v>
      </c>
      <c r="B52" s="80"/>
      <c r="C52" s="77"/>
      <c r="D52"/>
      <c r="E52"/>
      <c r="F52" s="81"/>
      <c r="G52" s="81"/>
      <c r="H52" s="81"/>
    </row>
  </sheetData>
  <mergeCells count="31">
    <mergeCell ref="B49:H49"/>
    <mergeCell ref="B41:E41"/>
    <mergeCell ref="A44:B44"/>
    <mergeCell ref="F44:H44"/>
    <mergeCell ref="A45:B45"/>
    <mergeCell ref="F45:H45"/>
    <mergeCell ref="B48:H48"/>
    <mergeCell ref="B29:E29"/>
    <mergeCell ref="B31:E31"/>
    <mergeCell ref="B32:E32"/>
    <mergeCell ref="B33:E33"/>
    <mergeCell ref="B37:E37"/>
    <mergeCell ref="B39:E39"/>
    <mergeCell ref="B23:E23"/>
    <mergeCell ref="B24:E24"/>
    <mergeCell ref="B25:E25"/>
    <mergeCell ref="B26:E26"/>
    <mergeCell ref="B27:E27"/>
    <mergeCell ref="B28:E28"/>
    <mergeCell ref="B15:E15"/>
    <mergeCell ref="B18:E18"/>
    <mergeCell ref="B19:E19"/>
    <mergeCell ref="B20:E20"/>
    <mergeCell ref="B21:E21"/>
    <mergeCell ref="B22:E22"/>
    <mergeCell ref="A6:H6"/>
    <mergeCell ref="A7:H7"/>
    <mergeCell ref="A10:E10"/>
    <mergeCell ref="A11:E11"/>
    <mergeCell ref="A12:E12"/>
    <mergeCell ref="A13:E13"/>
  </mergeCells>
  <pageMargins left="0.74791666666666667" right="0.74791666666666667" top="0.98402777777777772" bottom="0.59027777777777779" header="0.19652777777777777" footer="0.15694444444444444"/>
  <pageSetup paperSize="9" scale="93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19" workbookViewId="0">
      <selection activeCell="A33" sqref="A33:IV33"/>
    </sheetView>
  </sheetViews>
  <sheetFormatPr defaultRowHeight="12.75"/>
  <cols>
    <col min="1" max="1" width="4" style="4" customWidth="1"/>
    <col min="2" max="2" width="26.42578125" style="4" customWidth="1"/>
    <col min="3" max="3" width="10.5703125" style="4" customWidth="1"/>
    <col min="4" max="4" width="5.5703125" style="4" hidden="1" customWidth="1"/>
    <col min="5" max="5" width="15.28515625" style="5" customWidth="1"/>
    <col min="6" max="6" width="10.7109375" style="6" customWidth="1"/>
    <col min="7" max="7" width="9.85546875" style="6" customWidth="1"/>
    <col min="8" max="8" width="10.7109375" style="6" customWidth="1"/>
    <col min="9" max="16384" width="9.140625" style="4"/>
  </cols>
  <sheetData>
    <row r="1" spans="1:9" s="1" customFormat="1">
      <c r="A1" s="1" t="s">
        <v>0</v>
      </c>
      <c r="E1" s="7"/>
      <c r="G1" s="8"/>
      <c r="H1" s="8" t="s">
        <v>1</v>
      </c>
      <c r="I1" s="97" t="s">
        <v>2</v>
      </c>
    </row>
    <row r="2" spans="1:9" s="1" customFormat="1">
      <c r="A2" s="1" t="s">
        <v>3</v>
      </c>
      <c r="E2" s="7"/>
      <c r="G2" s="9"/>
      <c r="H2" s="9" t="str">
        <f>IF($I$1="proiect","la Proiectul de hotărâre","la Hotărârea Consiliului Judeţean")</f>
        <v>la Hotărârea Consiliului Judeţean</v>
      </c>
    </row>
    <row r="3" spans="1:9" s="1" customFormat="1" ht="15">
      <c r="A3" s="1" t="s">
        <v>4</v>
      </c>
      <c r="C3" s="4" t="s">
        <v>5</v>
      </c>
      <c r="D3" s="4"/>
      <c r="E3" s="4"/>
      <c r="G3" s="50"/>
      <c r="H3" s="9" t="str">
        <f>IF($I$1="hot","Satu Mare nr. _______/2011"," ")</f>
        <v>Satu Mare nr. _______/2011</v>
      </c>
    </row>
    <row r="4" spans="1:9" s="1" customFormat="1" ht="24.75" customHeight="1">
      <c r="E4" s="7"/>
      <c r="F4" s="10"/>
      <c r="G4" s="10"/>
      <c r="H4" s="10"/>
    </row>
    <row r="5" spans="1:9" s="1" customFormat="1" ht="18.75" customHeight="1">
      <c r="E5" s="7"/>
      <c r="F5" s="10"/>
      <c r="G5" s="10"/>
      <c r="H5" s="10"/>
    </row>
    <row r="6" spans="1:9">
      <c r="A6" s="421" t="s">
        <v>6</v>
      </c>
      <c r="B6" s="421"/>
      <c r="C6" s="421"/>
      <c r="D6" s="421"/>
      <c r="E6" s="421"/>
      <c r="F6" s="421"/>
      <c r="G6" s="421"/>
      <c r="H6" s="421"/>
    </row>
    <row r="7" spans="1:9">
      <c r="A7" s="421" t="s">
        <v>7</v>
      </c>
      <c r="B7" s="421"/>
      <c r="C7" s="421"/>
      <c r="D7" s="421"/>
      <c r="E7" s="421"/>
      <c r="F7" s="421"/>
      <c r="G7" s="421"/>
      <c r="H7" s="421"/>
    </row>
    <row r="8" spans="1:9" ht="34.5" customHeight="1">
      <c r="A8" s="12"/>
      <c r="B8" s="12"/>
      <c r="C8" s="12"/>
      <c r="D8" s="12"/>
      <c r="E8" s="12"/>
      <c r="F8" s="12"/>
      <c r="G8" s="12"/>
      <c r="H8" s="12"/>
    </row>
    <row r="9" spans="1:9" ht="15" customHeight="1">
      <c r="A9" s="12"/>
      <c r="B9" s="12"/>
      <c r="C9" s="12"/>
      <c r="D9" s="12"/>
      <c r="E9" s="12"/>
      <c r="G9" s="13"/>
      <c r="H9" s="13" t="s">
        <v>84</v>
      </c>
    </row>
    <row r="10" spans="1:9" s="49" customFormat="1" ht="49.5" customHeight="1">
      <c r="A10" s="422" t="s">
        <v>9</v>
      </c>
      <c r="B10" s="423"/>
      <c r="C10" s="423"/>
      <c r="D10" s="423"/>
      <c r="E10" s="423"/>
      <c r="F10" s="82" t="s">
        <v>85</v>
      </c>
      <c r="G10" s="51" t="s">
        <v>10</v>
      </c>
      <c r="H10" s="52" t="s">
        <v>86</v>
      </c>
    </row>
    <row r="11" spans="1:9" ht="9" customHeight="1">
      <c r="A11" s="424"/>
      <c r="B11" s="425"/>
      <c r="C11" s="425"/>
      <c r="D11" s="425"/>
      <c r="E11" s="426"/>
      <c r="F11" s="83"/>
      <c r="G11" s="53"/>
      <c r="H11" s="54"/>
    </row>
    <row r="12" spans="1:9" s="2" customFormat="1" ht="28.5" customHeight="1">
      <c r="A12" s="427" t="s">
        <v>11</v>
      </c>
      <c r="B12" s="428"/>
      <c r="C12" s="428"/>
      <c r="D12" s="428"/>
      <c r="E12" s="428"/>
      <c r="F12" s="84">
        <f>F17+F31+F35+F37+F39+F15</f>
        <v>4537000</v>
      </c>
      <c r="G12" s="84">
        <f>G17+G31+G35+G37+G39+G15</f>
        <v>0</v>
      </c>
      <c r="H12" s="85">
        <f>F12+G12</f>
        <v>4537000</v>
      </c>
    </row>
    <row r="13" spans="1:9" ht="15.75" customHeight="1">
      <c r="A13" s="429" t="s">
        <v>12</v>
      </c>
      <c r="B13" s="430"/>
      <c r="C13" s="430"/>
      <c r="D13" s="430"/>
      <c r="E13" s="431"/>
      <c r="F13" s="86"/>
      <c r="G13" s="53"/>
      <c r="H13" s="54"/>
    </row>
    <row r="14" spans="1:9" ht="10.5" customHeight="1">
      <c r="A14" s="468"/>
      <c r="B14" s="469"/>
      <c r="C14" s="469"/>
      <c r="D14" s="469"/>
      <c r="E14" s="469"/>
      <c r="F14" s="469"/>
      <c r="G14" s="469"/>
      <c r="H14" s="470"/>
    </row>
    <row r="15" spans="1:9" ht="38.25" customHeight="1">
      <c r="A15" s="87">
        <v>1</v>
      </c>
      <c r="B15" s="452" t="s">
        <v>13</v>
      </c>
      <c r="C15" s="452"/>
      <c r="D15" s="452"/>
      <c r="E15" s="452"/>
      <c r="F15" s="88">
        <v>303000</v>
      </c>
      <c r="G15" s="89">
        <v>-9000</v>
      </c>
      <c r="H15" s="57">
        <f>F15+G15</f>
        <v>294000</v>
      </c>
    </row>
    <row r="16" spans="1:9" ht="12.75" customHeight="1">
      <c r="A16" s="429"/>
      <c r="B16" s="430"/>
      <c r="C16" s="430"/>
      <c r="D16" s="430"/>
      <c r="E16" s="430"/>
      <c r="F16" s="430"/>
      <c r="G16" s="430"/>
      <c r="H16" s="471"/>
    </row>
    <row r="17" spans="1:8" s="2" customFormat="1" ht="35.25" customHeight="1">
      <c r="A17" s="58">
        <v>2</v>
      </c>
      <c r="B17" s="55" t="s">
        <v>14</v>
      </c>
      <c r="C17" s="55"/>
      <c r="D17" s="55"/>
      <c r="E17" s="55"/>
      <c r="F17" s="84">
        <f>SUM(F18:F21,F22,F28,F29)</f>
        <v>3628000</v>
      </c>
      <c r="G17" s="84">
        <f>SUM(G18:G21,G22,G28,G29)</f>
        <v>9000</v>
      </c>
      <c r="H17" s="85">
        <f t="shared" ref="H17:H22" si="0">F17+G17</f>
        <v>3637000</v>
      </c>
    </row>
    <row r="18" spans="1:8" s="2" customFormat="1" ht="25.5" customHeight="1">
      <c r="A18" s="152" t="s">
        <v>20</v>
      </c>
      <c r="B18" s="453" t="s">
        <v>87</v>
      </c>
      <c r="C18" s="453"/>
      <c r="D18" s="453"/>
      <c r="E18" s="453"/>
      <c r="F18" s="90">
        <v>1674000</v>
      </c>
      <c r="G18" s="59"/>
      <c r="H18" s="60">
        <f t="shared" si="0"/>
        <v>1674000</v>
      </c>
    </row>
    <row r="19" spans="1:8" s="2" customFormat="1" ht="38.25" customHeight="1">
      <c r="A19" s="153" t="s">
        <v>21</v>
      </c>
      <c r="B19" s="454" t="s">
        <v>88</v>
      </c>
      <c r="C19" s="454"/>
      <c r="D19" s="454"/>
      <c r="E19" s="454"/>
      <c r="F19" s="90">
        <v>1198000</v>
      </c>
      <c r="G19" s="59"/>
      <c r="H19" s="60">
        <f t="shared" si="0"/>
        <v>1198000</v>
      </c>
    </row>
    <row r="20" spans="1:8" s="2" customFormat="1" ht="27.75" customHeight="1">
      <c r="A20" s="153" t="s">
        <v>22</v>
      </c>
      <c r="B20" s="454" t="s">
        <v>89</v>
      </c>
      <c r="C20" s="454"/>
      <c r="D20" s="454"/>
      <c r="E20" s="454"/>
      <c r="F20" s="90">
        <v>270000</v>
      </c>
      <c r="G20" s="59"/>
      <c r="H20" s="60">
        <f t="shared" si="0"/>
        <v>270000</v>
      </c>
    </row>
    <row r="21" spans="1:8" s="2" customFormat="1" ht="24.75" customHeight="1">
      <c r="A21" s="154" t="s">
        <v>23</v>
      </c>
      <c r="B21" s="454" t="s">
        <v>90</v>
      </c>
      <c r="C21" s="454"/>
      <c r="D21" s="454"/>
      <c r="E21" s="454"/>
      <c r="F21" s="90">
        <v>40000</v>
      </c>
      <c r="G21" s="59"/>
      <c r="H21" s="60">
        <f t="shared" si="0"/>
        <v>40000</v>
      </c>
    </row>
    <row r="22" spans="1:8" s="2" customFormat="1" ht="54.75" customHeight="1">
      <c r="A22" s="153" t="s">
        <v>24</v>
      </c>
      <c r="B22" s="454" t="s">
        <v>91</v>
      </c>
      <c r="C22" s="454"/>
      <c r="D22" s="454"/>
      <c r="E22" s="454"/>
      <c r="F22" s="61">
        <f>SUM(F24:F27)</f>
        <v>295000</v>
      </c>
      <c r="G22" s="61">
        <f>SUM(G24:G27)</f>
        <v>9000</v>
      </c>
      <c r="H22" s="62">
        <f t="shared" si="0"/>
        <v>304000</v>
      </c>
    </row>
    <row r="23" spans="1:8" s="2" customFormat="1" ht="15.75" customHeight="1">
      <c r="A23" s="63"/>
      <c r="B23" s="455" t="s">
        <v>92</v>
      </c>
      <c r="C23" s="456"/>
      <c r="D23" s="456"/>
      <c r="E23" s="457"/>
      <c r="F23" s="90"/>
      <c r="G23" s="59"/>
      <c r="H23" s="60"/>
    </row>
    <row r="24" spans="1:8" s="2" customFormat="1" ht="24.75" customHeight="1">
      <c r="A24" s="66"/>
      <c r="B24" s="458" t="s">
        <v>93</v>
      </c>
      <c r="C24" s="458"/>
      <c r="D24" s="458"/>
      <c r="E24" s="458"/>
      <c r="F24" s="91">
        <v>75000</v>
      </c>
      <c r="G24" s="64"/>
      <c r="H24" s="65">
        <f t="shared" ref="H24:H29" si="1">F24+G24</f>
        <v>75000</v>
      </c>
    </row>
    <row r="25" spans="1:8" s="2" customFormat="1" ht="26.25" customHeight="1">
      <c r="A25" s="66"/>
      <c r="B25" s="458" t="s">
        <v>94</v>
      </c>
      <c r="C25" s="458"/>
      <c r="D25" s="458"/>
      <c r="E25" s="458"/>
      <c r="F25" s="91">
        <v>30000</v>
      </c>
      <c r="G25" s="64"/>
      <c r="H25" s="65">
        <f t="shared" si="1"/>
        <v>30000</v>
      </c>
    </row>
    <row r="26" spans="1:8" s="2" customFormat="1" ht="27.75" customHeight="1">
      <c r="A26" s="66"/>
      <c r="B26" s="458" t="s">
        <v>95</v>
      </c>
      <c r="C26" s="458"/>
      <c r="D26" s="458"/>
      <c r="E26" s="458"/>
      <c r="F26" s="91">
        <v>30000</v>
      </c>
      <c r="G26" s="64"/>
      <c r="H26" s="65">
        <f t="shared" si="1"/>
        <v>30000</v>
      </c>
    </row>
    <row r="27" spans="1:8" s="2" customFormat="1" ht="27.75" customHeight="1">
      <c r="A27" s="66"/>
      <c r="B27" s="459" t="s">
        <v>96</v>
      </c>
      <c r="C27" s="460"/>
      <c r="D27" s="460"/>
      <c r="E27" s="461"/>
      <c r="F27" s="91">
        <v>160000</v>
      </c>
      <c r="G27" s="64">
        <v>9000</v>
      </c>
      <c r="H27" s="65">
        <f t="shared" si="1"/>
        <v>169000</v>
      </c>
    </row>
    <row r="28" spans="1:8" s="2" customFormat="1" ht="39" customHeight="1">
      <c r="A28" s="153" t="s">
        <v>25</v>
      </c>
      <c r="B28" s="454" t="s">
        <v>97</v>
      </c>
      <c r="C28" s="454"/>
      <c r="D28" s="454"/>
      <c r="E28" s="454"/>
      <c r="F28" s="90">
        <v>80000</v>
      </c>
      <c r="G28" s="59"/>
      <c r="H28" s="60">
        <f t="shared" si="1"/>
        <v>80000</v>
      </c>
    </row>
    <row r="29" spans="1:8" s="2" customFormat="1" ht="15" customHeight="1">
      <c r="A29" s="153" t="s">
        <v>26</v>
      </c>
      <c r="B29" s="462" t="s">
        <v>98</v>
      </c>
      <c r="C29" s="463"/>
      <c r="D29" s="463"/>
      <c r="E29" s="464"/>
      <c r="F29" s="59">
        <v>71000</v>
      </c>
      <c r="G29" s="59"/>
      <c r="H29" s="60">
        <f t="shared" si="1"/>
        <v>71000</v>
      </c>
    </row>
    <row r="30" spans="1:8" s="2" customFormat="1" ht="9.75" customHeight="1">
      <c r="A30" s="468"/>
      <c r="B30" s="469"/>
      <c r="C30" s="469"/>
      <c r="D30" s="469"/>
      <c r="E30" s="469"/>
      <c r="F30" s="469"/>
      <c r="G30" s="469"/>
      <c r="H30" s="470"/>
    </row>
    <row r="31" spans="1:8" s="2" customFormat="1" ht="31.5" customHeight="1">
      <c r="A31" s="58">
        <v>3</v>
      </c>
      <c r="B31" s="428" t="s">
        <v>38</v>
      </c>
      <c r="C31" s="428"/>
      <c r="D31" s="428"/>
      <c r="E31" s="428"/>
      <c r="F31" s="84">
        <f>SUM(F32:F33)</f>
        <v>163000</v>
      </c>
      <c r="G31" s="84"/>
      <c r="H31" s="57">
        <f>SUM(H32:H33)</f>
        <v>163000</v>
      </c>
    </row>
    <row r="32" spans="1:8" s="2" customFormat="1" ht="24.75" customHeight="1">
      <c r="A32" s="154" t="s">
        <v>35</v>
      </c>
      <c r="B32" s="462" t="s">
        <v>99</v>
      </c>
      <c r="C32" s="463"/>
      <c r="D32" s="463"/>
      <c r="E32" s="464"/>
      <c r="F32" s="93">
        <v>150000</v>
      </c>
      <c r="G32" s="94"/>
      <c r="H32" s="95">
        <f>F32+G32</f>
        <v>150000</v>
      </c>
    </row>
    <row r="33" spans="1:8" s="2" customFormat="1" ht="24.75" customHeight="1">
      <c r="A33" s="154" t="s">
        <v>36</v>
      </c>
      <c r="B33" s="462" t="s">
        <v>96</v>
      </c>
      <c r="C33" s="463"/>
      <c r="D33" s="463"/>
      <c r="E33" s="464"/>
      <c r="F33" s="93">
        <v>13000</v>
      </c>
      <c r="G33" s="94"/>
      <c r="H33" s="95">
        <f>F33+G33</f>
        <v>13000</v>
      </c>
    </row>
    <row r="34" spans="1:8" s="2" customFormat="1" ht="12" customHeight="1">
      <c r="A34" s="468"/>
      <c r="B34" s="469"/>
      <c r="C34" s="469"/>
      <c r="D34" s="469"/>
      <c r="E34" s="469"/>
      <c r="F34" s="469"/>
      <c r="G34" s="469"/>
      <c r="H34" s="470"/>
    </row>
    <row r="35" spans="1:8" s="2" customFormat="1" ht="32.25" customHeight="1">
      <c r="A35" s="58">
        <v>4</v>
      </c>
      <c r="B35" s="55" t="s">
        <v>100</v>
      </c>
      <c r="C35" s="55"/>
      <c r="D35" s="55"/>
      <c r="E35" s="55"/>
      <c r="F35" s="84">
        <v>300000</v>
      </c>
      <c r="G35" s="56"/>
      <c r="H35" s="57">
        <f>F35+G35</f>
        <v>300000</v>
      </c>
    </row>
    <row r="36" spans="1:8" s="2" customFormat="1" ht="10.5" customHeight="1">
      <c r="A36" s="468"/>
      <c r="B36" s="469"/>
      <c r="C36" s="469"/>
      <c r="D36" s="469"/>
      <c r="E36" s="469"/>
      <c r="F36" s="469"/>
      <c r="G36" s="469"/>
      <c r="H36" s="470"/>
    </row>
    <row r="37" spans="1:8" s="2" customFormat="1" ht="25.5" customHeight="1">
      <c r="A37" s="58">
        <v>5</v>
      </c>
      <c r="B37" s="465" t="s">
        <v>101</v>
      </c>
      <c r="C37" s="465"/>
      <c r="D37" s="465"/>
      <c r="E37" s="465"/>
      <c r="F37" s="84">
        <v>80000</v>
      </c>
      <c r="G37" s="56"/>
      <c r="H37" s="57">
        <f>F37+G37</f>
        <v>80000</v>
      </c>
    </row>
    <row r="38" spans="1:8" s="2" customFormat="1" ht="9.75" customHeight="1">
      <c r="A38" s="468"/>
      <c r="B38" s="469"/>
      <c r="C38" s="469"/>
      <c r="D38" s="469"/>
      <c r="E38" s="469"/>
      <c r="F38" s="469"/>
      <c r="G38" s="469"/>
      <c r="H38" s="470"/>
    </row>
    <row r="39" spans="1:8" s="2" customFormat="1" ht="32.25" customHeight="1">
      <c r="A39" s="69">
        <v>6</v>
      </c>
      <c r="B39" s="467" t="s">
        <v>41</v>
      </c>
      <c r="C39" s="467"/>
      <c r="D39" s="467"/>
      <c r="E39" s="467"/>
      <c r="F39" s="96">
        <v>63000</v>
      </c>
      <c r="G39" s="70"/>
      <c r="H39" s="71">
        <f>F39+G39</f>
        <v>63000</v>
      </c>
    </row>
    <row r="40" spans="1:8" s="2" customFormat="1" ht="38.25" customHeight="1">
      <c r="A40" s="72"/>
      <c r="B40" s="73"/>
      <c r="C40" s="73"/>
      <c r="D40" s="73"/>
      <c r="E40" s="73"/>
      <c r="F40" s="74"/>
      <c r="G40" s="74"/>
      <c r="H40" s="74"/>
    </row>
    <row r="41" spans="1:8" s="1" customFormat="1">
      <c r="A41" s="450" t="s">
        <v>42</v>
      </c>
      <c r="B41" s="450"/>
      <c r="C41"/>
      <c r="D41"/>
      <c r="F41" s="451" t="str">
        <f>IF($I$1="proiect","        DIRECTOR EXECUTIV,","SECRETAR AL JUDEŢULUI,")</f>
        <v>SECRETAR AL JUDEŢULUI,</v>
      </c>
      <c r="G41" s="451"/>
      <c r="H41" s="451"/>
    </row>
    <row r="42" spans="1:8" s="1" customFormat="1">
      <c r="A42" s="450" t="s">
        <v>103</v>
      </c>
      <c r="B42" s="450"/>
      <c r="C42"/>
      <c r="D42"/>
      <c r="F42" s="451" t="str">
        <f>IF($I$1="proiect","      Schvarczkopf Ana Erica","Crasnai Mihaela Elena Ana")</f>
        <v>Crasnai Mihaela Elena Ana</v>
      </c>
      <c r="G42" s="451"/>
      <c r="H42" s="451"/>
    </row>
    <row r="43" spans="1:8">
      <c r="A43"/>
      <c r="B43" s="76"/>
      <c r="C43"/>
      <c r="D43"/>
      <c r="E43" s="77"/>
      <c r="F43" s="78"/>
      <c r="G43" s="78"/>
      <c r="H43" s="78"/>
    </row>
    <row r="44" spans="1:8" ht="51.75" customHeight="1">
      <c r="A44"/>
      <c r="B44" s="76"/>
      <c r="C44"/>
      <c r="D44"/>
      <c r="E44" s="77"/>
      <c r="F44" s="78"/>
      <c r="G44" s="78"/>
      <c r="H44" s="78"/>
    </row>
    <row r="45" spans="1:8" ht="12.75" customHeight="1">
      <c r="A45" s="77"/>
      <c r="B45" s="451" t="str">
        <f>IF($I$1="proiect","ŞEF SERVICIU,"," ")</f>
        <v xml:space="preserve"> </v>
      </c>
      <c r="C45" s="451"/>
      <c r="D45" s="451"/>
      <c r="E45" s="451"/>
      <c r="F45" s="451"/>
      <c r="G45" s="451"/>
      <c r="H45" s="451"/>
    </row>
    <row r="46" spans="1:8" ht="12.75" customHeight="1">
      <c r="A46" s="75"/>
      <c r="B46" s="451" t="str">
        <f>IF($I$1="proiect","Manţa Magdalena Sofia"," ")</f>
        <v xml:space="preserve"> </v>
      </c>
      <c r="C46" s="451"/>
      <c r="D46" s="451"/>
      <c r="E46" s="451"/>
      <c r="F46" s="451"/>
      <c r="G46" s="451"/>
      <c r="H46" s="451"/>
    </row>
    <row r="47" spans="1:8" ht="33.75" customHeight="1">
      <c r="A47" s="75"/>
      <c r="B47" s="75"/>
      <c r="C47" s="75"/>
      <c r="D47" s="75"/>
      <c r="E47" s="75"/>
      <c r="F47" s="75"/>
      <c r="G47" s="75"/>
      <c r="H47" s="75"/>
    </row>
    <row r="48" spans="1:8" ht="10.5" customHeight="1">
      <c r="A48" s="79" t="s">
        <v>105</v>
      </c>
      <c r="B48" s="80"/>
      <c r="C48" s="77"/>
      <c r="D48"/>
      <c r="E48"/>
      <c r="F48" s="81"/>
      <c r="G48" s="81"/>
      <c r="H48" s="81"/>
    </row>
    <row r="49" spans="1:8">
      <c r="A49" s="79" t="s">
        <v>44</v>
      </c>
      <c r="B49" s="80"/>
      <c r="C49" s="77"/>
      <c r="D49"/>
      <c r="E49"/>
      <c r="F49" s="81"/>
      <c r="G49" s="81"/>
      <c r="H49" s="81"/>
    </row>
  </sheetData>
  <mergeCells count="36">
    <mergeCell ref="A41:B41"/>
    <mergeCell ref="F41:H41"/>
    <mergeCell ref="A42:B42"/>
    <mergeCell ref="F42:H42"/>
    <mergeCell ref="B45:H45"/>
    <mergeCell ref="B46:H46"/>
    <mergeCell ref="B33:E33"/>
    <mergeCell ref="A34:H34"/>
    <mergeCell ref="A36:H36"/>
    <mergeCell ref="B37:E37"/>
    <mergeCell ref="A38:H38"/>
    <mergeCell ref="B39:E39"/>
    <mergeCell ref="B27:E27"/>
    <mergeCell ref="B28:E28"/>
    <mergeCell ref="B29:E29"/>
    <mergeCell ref="A30:H30"/>
    <mergeCell ref="B31:E31"/>
    <mergeCell ref="B32:E32"/>
    <mergeCell ref="B21:E21"/>
    <mergeCell ref="B22:E22"/>
    <mergeCell ref="B23:E23"/>
    <mergeCell ref="B24:E24"/>
    <mergeCell ref="B25:E25"/>
    <mergeCell ref="B26:E26"/>
    <mergeCell ref="A14:H14"/>
    <mergeCell ref="B15:E15"/>
    <mergeCell ref="A16:H16"/>
    <mergeCell ref="B18:E18"/>
    <mergeCell ref="B19:E19"/>
    <mergeCell ref="B20:E20"/>
    <mergeCell ref="A6:H6"/>
    <mergeCell ref="A7:H7"/>
    <mergeCell ref="A10:E10"/>
    <mergeCell ref="A11:E11"/>
    <mergeCell ref="A12:E12"/>
    <mergeCell ref="A13:E13"/>
  </mergeCells>
  <pageMargins left="0.74791666666666667" right="0.74791666666666667" top="0.98402777777777772" bottom="0.59027777777777779" header="0.19652777777777777" footer="0.15694444444444444"/>
  <pageSetup paperSize="9" scale="93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6" workbookViewId="0">
      <selection activeCell="A33" sqref="A33:IV33"/>
    </sheetView>
  </sheetViews>
  <sheetFormatPr defaultRowHeight="12.75"/>
  <cols>
    <col min="1" max="1" width="4" style="4" customWidth="1"/>
    <col min="2" max="2" width="26.42578125" style="4" customWidth="1"/>
    <col min="3" max="3" width="10.5703125" style="4" customWidth="1"/>
    <col min="4" max="4" width="5.5703125" style="4" hidden="1" customWidth="1"/>
    <col min="5" max="5" width="15.28515625" style="5" customWidth="1"/>
    <col min="6" max="6" width="10.7109375" style="6" customWidth="1"/>
    <col min="7" max="7" width="9.85546875" style="6" customWidth="1"/>
    <col min="8" max="8" width="10.7109375" style="6" customWidth="1"/>
    <col min="9" max="16384" width="9.140625" style="4"/>
  </cols>
  <sheetData>
    <row r="1" spans="1:9" s="1" customFormat="1">
      <c r="A1" s="1" t="s">
        <v>0</v>
      </c>
      <c r="E1" s="7"/>
      <c r="G1" s="8"/>
      <c r="H1" s="8" t="s">
        <v>1</v>
      </c>
      <c r="I1" s="1" t="s">
        <v>45</v>
      </c>
    </row>
    <row r="2" spans="1:9" s="1" customFormat="1">
      <c r="A2" s="1" t="s">
        <v>3</v>
      </c>
      <c r="E2" s="7"/>
      <c r="G2" s="9"/>
      <c r="H2" s="9" t="str">
        <f>IF($I$1="proiect","la Proiectul de hotărâre","la Hotărârea Consiliului Judeţean")</f>
        <v>la Hotărârea Consiliului Judeţean</v>
      </c>
    </row>
    <row r="3" spans="1:9" s="1" customFormat="1" ht="15">
      <c r="A3" s="1" t="s">
        <v>4</v>
      </c>
      <c r="C3" s="4" t="s">
        <v>5</v>
      </c>
      <c r="D3" s="4"/>
      <c r="E3" s="4"/>
      <c r="G3" s="50"/>
      <c r="H3" s="50" t="str">
        <f>IF($I$1="hot","Satu Mare nr. _______/2011"," ")</f>
        <v>Satu Mare nr. _______/2011</v>
      </c>
    </row>
    <row r="4" spans="1:9" s="1" customFormat="1">
      <c r="E4" s="7"/>
      <c r="F4" s="10"/>
      <c r="G4" s="10"/>
      <c r="H4" s="10"/>
    </row>
    <row r="5" spans="1:9" s="1" customFormat="1" ht="6" customHeight="1">
      <c r="E5" s="7"/>
      <c r="F5" s="10"/>
      <c r="G5" s="10"/>
      <c r="H5" s="10"/>
    </row>
    <row r="6" spans="1:9">
      <c r="A6" s="421" t="s">
        <v>6</v>
      </c>
      <c r="B6" s="421"/>
      <c r="C6" s="421"/>
      <c r="D6" s="421"/>
      <c r="E6" s="421"/>
      <c r="F6" s="421"/>
      <c r="G6" s="421"/>
      <c r="H6" s="421"/>
    </row>
    <row r="7" spans="1:9">
      <c r="A7" s="421" t="s">
        <v>7</v>
      </c>
      <c r="B7" s="421"/>
      <c r="C7" s="421"/>
      <c r="D7" s="421"/>
      <c r="E7" s="421"/>
      <c r="F7" s="421"/>
      <c r="G7" s="421"/>
      <c r="H7" s="421"/>
    </row>
    <row r="8" spans="1:9" ht="13.5" customHeight="1">
      <c r="A8" s="12"/>
      <c r="B8" s="12"/>
      <c r="C8" s="12"/>
      <c r="D8" s="12"/>
      <c r="E8" s="12"/>
      <c r="F8" s="12"/>
      <c r="G8" s="12"/>
      <c r="H8" s="12"/>
    </row>
    <row r="9" spans="1:9" ht="15" customHeight="1">
      <c r="A9" s="12"/>
      <c r="B9" s="12"/>
      <c r="C9" s="12"/>
      <c r="D9" s="12"/>
      <c r="E9" s="12"/>
      <c r="G9" s="13"/>
      <c r="H9" s="13" t="s">
        <v>84</v>
      </c>
    </row>
    <row r="10" spans="1:9" s="49" customFormat="1" ht="43.5" customHeight="1">
      <c r="A10" s="422" t="s">
        <v>9</v>
      </c>
      <c r="B10" s="423"/>
      <c r="C10" s="423"/>
      <c r="D10" s="423"/>
      <c r="E10" s="423"/>
      <c r="F10" s="51" t="s">
        <v>85</v>
      </c>
      <c r="G10" s="51" t="s">
        <v>10</v>
      </c>
      <c r="H10" s="52" t="s">
        <v>86</v>
      </c>
    </row>
    <row r="11" spans="1:9" ht="9" customHeight="1">
      <c r="A11" s="472"/>
      <c r="B11" s="473"/>
      <c r="C11" s="473"/>
      <c r="D11" s="473"/>
      <c r="E11" s="473"/>
      <c r="F11" s="473"/>
      <c r="G11" s="53"/>
      <c r="H11" s="54"/>
    </row>
    <row r="12" spans="1:9" s="2" customFormat="1" ht="18.75" customHeight="1">
      <c r="A12" s="427" t="s">
        <v>11</v>
      </c>
      <c r="B12" s="428"/>
      <c r="C12" s="428"/>
      <c r="D12" s="428"/>
      <c r="E12" s="428"/>
      <c r="F12" s="56">
        <f>F14+F27+F29+F31+F33</f>
        <v>4537000</v>
      </c>
      <c r="G12" s="56">
        <f>G14+G27+G29+G31+G33</f>
        <v>0</v>
      </c>
      <c r="H12" s="57">
        <f>H14+H27+H29+H31+H33</f>
        <v>4537000</v>
      </c>
    </row>
    <row r="13" spans="1:9" ht="12" customHeight="1">
      <c r="A13" s="474" t="s">
        <v>12</v>
      </c>
      <c r="B13" s="475"/>
      <c r="C13" s="475"/>
      <c r="D13" s="475"/>
      <c r="E13" s="475"/>
      <c r="F13" s="475"/>
      <c r="G13" s="53"/>
      <c r="H13" s="54"/>
    </row>
    <row r="14" spans="1:9" s="2" customFormat="1" ht="21" customHeight="1">
      <c r="A14" s="58">
        <v>1</v>
      </c>
      <c r="B14" s="55" t="s">
        <v>14</v>
      </c>
      <c r="C14" s="55"/>
      <c r="D14" s="55"/>
      <c r="E14" s="55"/>
      <c r="F14" s="56">
        <f>F15+F16+F17+F18+F19+F25</f>
        <v>3944000</v>
      </c>
      <c r="G14" s="56">
        <f>G15+G16+G17+G18+G19+G25</f>
        <v>0</v>
      </c>
      <c r="H14" s="57">
        <f>H15+H16+H17+H18+H19+H25</f>
        <v>3944000</v>
      </c>
    </row>
    <row r="15" spans="1:9" s="2" customFormat="1" ht="25.5" customHeight="1">
      <c r="A15" s="152" t="s">
        <v>17</v>
      </c>
      <c r="B15" s="453" t="s">
        <v>87</v>
      </c>
      <c r="C15" s="453"/>
      <c r="D15" s="453"/>
      <c r="E15" s="453"/>
      <c r="F15" s="59">
        <v>2000000</v>
      </c>
      <c r="G15" s="59">
        <v>-476000</v>
      </c>
      <c r="H15" s="60">
        <f>F15+G15</f>
        <v>1524000</v>
      </c>
    </row>
    <row r="16" spans="1:9" s="2" customFormat="1" ht="38.25" customHeight="1">
      <c r="A16" s="153" t="s">
        <v>106</v>
      </c>
      <c r="B16" s="454" t="s">
        <v>88</v>
      </c>
      <c r="C16" s="454"/>
      <c r="D16" s="454"/>
      <c r="E16" s="454"/>
      <c r="F16" s="59">
        <v>700000</v>
      </c>
      <c r="G16" s="59">
        <v>498000</v>
      </c>
      <c r="H16" s="60">
        <f>F16+G16</f>
        <v>1198000</v>
      </c>
    </row>
    <row r="17" spans="1:8" s="2" customFormat="1" ht="27.75" customHeight="1">
      <c r="A17" s="153" t="s">
        <v>107</v>
      </c>
      <c r="B17" s="454" t="s">
        <v>89</v>
      </c>
      <c r="C17" s="454"/>
      <c r="D17" s="454"/>
      <c r="E17" s="454"/>
      <c r="F17" s="59">
        <v>270000</v>
      </c>
      <c r="G17" s="59"/>
      <c r="H17" s="60">
        <f>F17+G17</f>
        <v>270000</v>
      </c>
    </row>
    <row r="18" spans="1:8" s="2" customFormat="1" ht="24.75" customHeight="1">
      <c r="A18" s="154" t="s">
        <v>108</v>
      </c>
      <c r="B18" s="454" t="s">
        <v>90</v>
      </c>
      <c r="C18" s="454"/>
      <c r="D18" s="454"/>
      <c r="E18" s="454"/>
      <c r="F18" s="59">
        <v>40000</v>
      </c>
      <c r="G18" s="59"/>
      <c r="H18" s="60">
        <f>F18+G18</f>
        <v>40000</v>
      </c>
    </row>
    <row r="19" spans="1:8" s="2" customFormat="1" ht="41.25" customHeight="1">
      <c r="A19" s="153" t="s">
        <v>109</v>
      </c>
      <c r="B19" s="454" t="s">
        <v>13</v>
      </c>
      <c r="C19" s="454"/>
      <c r="D19" s="454"/>
      <c r="E19" s="454"/>
      <c r="F19" s="61">
        <f>SUM(F21:F24)</f>
        <v>854000</v>
      </c>
      <c r="G19" s="61">
        <f>SUM(G21:G24)</f>
        <v>-22000</v>
      </c>
      <c r="H19" s="62">
        <f>SUM(H21:H24)</f>
        <v>832000</v>
      </c>
    </row>
    <row r="20" spans="1:8" s="2" customFormat="1" ht="15.75" customHeight="1">
      <c r="A20" s="478"/>
      <c r="B20" s="455" t="s">
        <v>92</v>
      </c>
      <c r="C20" s="456"/>
      <c r="D20" s="456"/>
      <c r="E20" s="457"/>
      <c r="F20" s="59"/>
      <c r="G20" s="59"/>
      <c r="H20" s="60"/>
    </row>
    <row r="21" spans="1:8" s="2" customFormat="1" ht="26.25" customHeight="1">
      <c r="A21" s="479"/>
      <c r="B21" s="458" t="s">
        <v>93</v>
      </c>
      <c r="C21" s="458"/>
      <c r="D21" s="458"/>
      <c r="E21" s="458"/>
      <c r="F21" s="64">
        <v>0</v>
      </c>
      <c r="G21" s="64">
        <v>75000</v>
      </c>
      <c r="H21" s="65">
        <f>F21+G21</f>
        <v>75000</v>
      </c>
    </row>
    <row r="22" spans="1:8" s="2" customFormat="1" ht="24.75" customHeight="1">
      <c r="A22" s="479"/>
      <c r="B22" s="458" t="s">
        <v>94</v>
      </c>
      <c r="C22" s="458"/>
      <c r="D22" s="458"/>
      <c r="E22" s="458"/>
      <c r="F22" s="64">
        <v>0</v>
      </c>
      <c r="G22" s="64">
        <v>30000</v>
      </c>
      <c r="H22" s="65">
        <f>F22+G22</f>
        <v>30000</v>
      </c>
    </row>
    <row r="23" spans="1:8" s="2" customFormat="1" ht="25.5" customHeight="1">
      <c r="A23" s="479"/>
      <c r="B23" s="458" t="s">
        <v>95</v>
      </c>
      <c r="C23" s="458"/>
      <c r="D23" s="458"/>
      <c r="E23" s="458"/>
      <c r="F23" s="64">
        <v>0</v>
      </c>
      <c r="G23" s="64">
        <v>30000</v>
      </c>
      <c r="H23" s="65">
        <f>F23+G23</f>
        <v>30000</v>
      </c>
    </row>
    <row r="24" spans="1:8" s="2" customFormat="1" ht="39.75" customHeight="1">
      <c r="A24" s="480"/>
      <c r="B24" s="458" t="s">
        <v>13</v>
      </c>
      <c r="C24" s="458"/>
      <c r="D24" s="458"/>
      <c r="E24" s="458"/>
      <c r="F24" s="64">
        <v>854000</v>
      </c>
      <c r="G24" s="64">
        <v>-157000</v>
      </c>
      <c r="H24" s="65">
        <f>F24+G24</f>
        <v>697000</v>
      </c>
    </row>
    <row r="25" spans="1:8" s="2" customFormat="1" ht="39" customHeight="1">
      <c r="A25" s="153" t="s">
        <v>110</v>
      </c>
      <c r="B25" s="454" t="s">
        <v>97</v>
      </c>
      <c r="C25" s="454"/>
      <c r="D25" s="454"/>
      <c r="E25" s="454"/>
      <c r="F25" s="59">
        <v>80000</v>
      </c>
      <c r="G25" s="59"/>
      <c r="H25" s="60">
        <f>F25+G25</f>
        <v>80000</v>
      </c>
    </row>
    <row r="26" spans="1:8" s="2" customFormat="1" ht="9.75" customHeight="1">
      <c r="A26" s="476"/>
      <c r="B26" s="477"/>
      <c r="C26" s="477"/>
      <c r="D26" s="477"/>
      <c r="E26" s="477"/>
      <c r="F26" s="477"/>
      <c r="G26" s="67"/>
      <c r="H26" s="68"/>
    </row>
    <row r="27" spans="1:8" s="2" customFormat="1" ht="24.75" customHeight="1">
      <c r="A27" s="58">
        <v>2</v>
      </c>
      <c r="B27" s="428" t="s">
        <v>38</v>
      </c>
      <c r="C27" s="428"/>
      <c r="D27" s="428"/>
      <c r="E27" s="428"/>
      <c r="F27" s="56">
        <v>150000</v>
      </c>
      <c r="G27" s="56"/>
      <c r="H27" s="57">
        <f>F27+G27</f>
        <v>150000</v>
      </c>
    </row>
    <row r="28" spans="1:8" s="2" customFormat="1" ht="12" customHeight="1">
      <c r="A28" s="476"/>
      <c r="B28" s="477"/>
      <c r="C28" s="477"/>
      <c r="D28" s="477"/>
      <c r="E28" s="477"/>
      <c r="F28" s="477"/>
      <c r="G28" s="67"/>
      <c r="H28" s="57"/>
    </row>
    <row r="29" spans="1:8" s="2" customFormat="1" ht="19.5" customHeight="1">
      <c r="A29" s="58">
        <v>3</v>
      </c>
      <c r="B29" s="55" t="s">
        <v>100</v>
      </c>
      <c r="C29" s="55"/>
      <c r="D29" s="55"/>
      <c r="E29" s="55"/>
      <c r="F29" s="56">
        <v>300000</v>
      </c>
      <c r="G29" s="56"/>
      <c r="H29" s="57">
        <f>F29+G29</f>
        <v>300000</v>
      </c>
    </row>
    <row r="30" spans="1:8" s="2" customFormat="1" ht="10.5" customHeight="1">
      <c r="A30" s="476"/>
      <c r="B30" s="477"/>
      <c r="C30" s="477"/>
      <c r="D30" s="477"/>
      <c r="E30" s="477"/>
      <c r="F30" s="477"/>
      <c r="G30" s="67"/>
      <c r="H30" s="57"/>
    </row>
    <row r="31" spans="1:8" s="2" customFormat="1" ht="19.5" customHeight="1">
      <c r="A31" s="58">
        <v>4</v>
      </c>
      <c r="B31" s="465" t="s">
        <v>101</v>
      </c>
      <c r="C31" s="465"/>
      <c r="D31" s="465"/>
      <c r="E31" s="465"/>
      <c r="F31" s="56">
        <v>80000</v>
      </c>
      <c r="G31" s="56"/>
      <c r="H31" s="57">
        <f>F31+G31</f>
        <v>80000</v>
      </c>
    </row>
    <row r="32" spans="1:8" s="2" customFormat="1" ht="9.75" customHeight="1">
      <c r="A32" s="476"/>
      <c r="B32" s="477"/>
      <c r="C32" s="477"/>
      <c r="D32" s="477"/>
      <c r="E32" s="477"/>
      <c r="F32" s="477"/>
      <c r="G32" s="67"/>
      <c r="H32" s="57"/>
    </row>
    <row r="33" spans="1:8" s="2" customFormat="1" ht="23.25" customHeight="1">
      <c r="A33" s="69">
        <v>5</v>
      </c>
      <c r="B33" s="467" t="s">
        <v>41</v>
      </c>
      <c r="C33" s="467"/>
      <c r="D33" s="467"/>
      <c r="E33" s="467"/>
      <c r="F33" s="70">
        <v>63000</v>
      </c>
      <c r="G33" s="70"/>
      <c r="H33" s="71">
        <f>F33+G33</f>
        <v>63000</v>
      </c>
    </row>
    <row r="34" spans="1:8" s="2" customFormat="1" ht="8.25" customHeight="1">
      <c r="A34" s="72"/>
      <c r="B34" s="73"/>
      <c r="C34" s="73"/>
      <c r="D34" s="73"/>
      <c r="E34" s="73"/>
      <c r="F34" s="74"/>
      <c r="G34" s="74"/>
      <c r="H34" s="74"/>
    </row>
    <row r="35" spans="1:8" s="1" customFormat="1">
      <c r="A35" s="450" t="s">
        <v>42</v>
      </c>
      <c r="B35" s="450"/>
      <c r="C35"/>
      <c r="D35"/>
      <c r="F35" s="451" t="str">
        <f>IF($I$1="proiect","        DIRECTOR EXECUTIV,","SECRETAR AL JUDEŢULUI,")</f>
        <v>SECRETAR AL JUDEŢULUI,</v>
      </c>
      <c r="G35" s="451"/>
      <c r="H35" s="451"/>
    </row>
    <row r="36" spans="1:8" s="1" customFormat="1">
      <c r="A36" s="450" t="s">
        <v>103</v>
      </c>
      <c r="B36" s="450"/>
      <c r="C36"/>
      <c r="D36"/>
      <c r="F36" s="451" t="str">
        <f>IF($I$1="proiect","      Schvarczkopf Ana Erica","Crasnai Mihaela Elena Ana")</f>
        <v>Crasnai Mihaela Elena Ana</v>
      </c>
      <c r="G36" s="451"/>
      <c r="H36" s="451"/>
    </row>
    <row r="37" spans="1:8">
      <c r="A37"/>
      <c r="B37" s="76"/>
      <c r="C37"/>
      <c r="D37"/>
      <c r="E37" s="77"/>
      <c r="F37" s="78"/>
      <c r="G37" s="78"/>
      <c r="H37" s="78"/>
    </row>
    <row r="38" spans="1:8" ht="13.5" customHeight="1">
      <c r="A38"/>
      <c r="B38" s="76"/>
      <c r="C38"/>
      <c r="D38"/>
      <c r="E38" s="77"/>
      <c r="F38" s="78"/>
      <c r="G38" s="78"/>
      <c r="H38" s="78"/>
    </row>
    <row r="39" spans="1:8" ht="12.75" customHeight="1">
      <c r="A39" s="77"/>
      <c r="B39" s="451" t="str">
        <f>IF($I$1="proiect","ŞEF SERVICIU,"," ")</f>
        <v xml:space="preserve"> </v>
      </c>
      <c r="C39" s="451"/>
      <c r="D39" s="451"/>
      <c r="E39" s="451"/>
      <c r="F39" s="451"/>
      <c r="G39" s="451"/>
      <c r="H39" s="451"/>
    </row>
    <row r="40" spans="1:8" ht="12.75" customHeight="1">
      <c r="A40" s="75"/>
      <c r="B40" s="451" t="str">
        <f>IF($I$1="proiect","Manţa Magdalena Sofia"," ")</f>
        <v xml:space="preserve"> </v>
      </c>
      <c r="C40" s="451"/>
      <c r="D40" s="451"/>
      <c r="E40" s="451"/>
      <c r="F40" s="451"/>
      <c r="G40" s="451"/>
      <c r="H40" s="451"/>
    </row>
    <row r="41" spans="1:8" ht="17.25" customHeight="1">
      <c r="A41" s="75"/>
      <c r="B41" s="75"/>
      <c r="C41" s="75"/>
      <c r="D41" s="75"/>
      <c r="E41" s="75"/>
      <c r="F41" s="75"/>
      <c r="G41" s="75"/>
      <c r="H41" s="75"/>
    </row>
    <row r="42" spans="1:8" ht="10.5" customHeight="1">
      <c r="A42" s="79" t="s">
        <v>105</v>
      </c>
      <c r="B42" s="80"/>
      <c r="C42" s="77"/>
      <c r="D42"/>
      <c r="E42"/>
      <c r="F42" s="81"/>
      <c r="G42" s="81"/>
      <c r="H42" s="81"/>
    </row>
    <row r="43" spans="1:8">
      <c r="A43" s="79" t="s">
        <v>44</v>
      </c>
      <c r="B43" s="80"/>
      <c r="C43" s="77"/>
      <c r="D43"/>
      <c r="E43"/>
      <c r="F43" s="81"/>
      <c r="G43" s="81"/>
      <c r="H43" s="81"/>
    </row>
  </sheetData>
  <mergeCells count="31">
    <mergeCell ref="A35:B35"/>
    <mergeCell ref="F35:H35"/>
    <mergeCell ref="A36:B36"/>
    <mergeCell ref="F36:H36"/>
    <mergeCell ref="B39:H39"/>
    <mergeCell ref="B40:H40"/>
    <mergeCell ref="B27:E27"/>
    <mergeCell ref="A28:F28"/>
    <mergeCell ref="A30:F30"/>
    <mergeCell ref="B31:E31"/>
    <mergeCell ref="A32:F32"/>
    <mergeCell ref="B33:E33"/>
    <mergeCell ref="B21:E21"/>
    <mergeCell ref="B22:E22"/>
    <mergeCell ref="B23:E23"/>
    <mergeCell ref="B24:E24"/>
    <mergeCell ref="B25:E25"/>
    <mergeCell ref="A26:F26"/>
    <mergeCell ref="A20:A24"/>
    <mergeCell ref="B15:E15"/>
    <mergeCell ref="B16:E16"/>
    <mergeCell ref="B17:E17"/>
    <mergeCell ref="B18:E18"/>
    <mergeCell ref="B19:E19"/>
    <mergeCell ref="B20:E20"/>
    <mergeCell ref="A6:H6"/>
    <mergeCell ref="A7:H7"/>
    <mergeCell ref="A10:E10"/>
    <mergeCell ref="A11:F11"/>
    <mergeCell ref="A12:E12"/>
    <mergeCell ref="A13:F13"/>
  </mergeCells>
  <pageMargins left="0.74791666666666667" right="0.74791666666666667" top="0.98402777777777772" bottom="0.59027777777777779" header="0.19652777777777777" footer="0.15694444444444444"/>
  <pageSetup paperSize="9" scale="9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"/>
  <sheetViews>
    <sheetView showGridLines="0" workbookViewId="0">
      <selection activeCell="I40" sqref="I40"/>
    </sheetView>
  </sheetViews>
  <sheetFormatPr defaultRowHeight="12.75"/>
  <cols>
    <col min="1" max="1" width="2.28515625" style="4" customWidth="1"/>
    <col min="2" max="2" width="30" style="4" customWidth="1"/>
    <col min="3" max="3" width="10.5703125" style="4" customWidth="1"/>
    <col min="4" max="4" width="5.5703125" style="4" hidden="1" customWidth="1"/>
    <col min="5" max="5" width="13" style="5" customWidth="1"/>
    <col min="6" max="6" width="11.42578125" style="6" customWidth="1"/>
    <col min="7" max="7" width="10.5703125" style="4" customWidth="1"/>
    <col min="8" max="16384" width="9.140625" style="4"/>
  </cols>
  <sheetData>
    <row r="1" spans="1:12" s="1" customFormat="1" ht="15.75">
      <c r="A1" s="1" t="s">
        <v>0</v>
      </c>
      <c r="E1" s="7"/>
      <c r="H1" s="8" t="s">
        <v>1</v>
      </c>
      <c r="J1" s="48" t="s">
        <v>111</v>
      </c>
    </row>
    <row r="2" spans="1:12" s="1" customFormat="1">
      <c r="A2" s="1" t="s">
        <v>3</v>
      </c>
      <c r="E2" s="7"/>
      <c r="H2" s="9" t="str">
        <f>IF($J$1="proiect","la Proiectul de hotărâre","la Hotărârea Consiliului Judeţean")</f>
        <v>la Proiectul de hotărâre</v>
      </c>
    </row>
    <row r="3" spans="1:12" s="1" customFormat="1">
      <c r="A3" s="1" t="s">
        <v>4</v>
      </c>
      <c r="C3" s="4" t="s">
        <v>5</v>
      </c>
      <c r="D3" s="4"/>
      <c r="E3" s="4"/>
      <c r="H3" s="9" t="str">
        <f>IF($J$1="proiect"," ","Satu Mare nr. _____/2008")</f>
        <v xml:space="preserve"> </v>
      </c>
      <c r="L3" s="9"/>
    </row>
    <row r="4" spans="1:12" s="1" customFormat="1">
      <c r="E4" s="7"/>
      <c r="F4" s="10"/>
      <c r="L4" s="9"/>
    </row>
    <row r="5" spans="1:12" s="1" customFormat="1">
      <c r="E5" s="7"/>
      <c r="F5" s="10"/>
    </row>
    <row r="6" spans="1:12">
      <c r="A6" s="421" t="s">
        <v>6</v>
      </c>
      <c r="B6" s="421"/>
      <c r="C6" s="421"/>
      <c r="D6" s="421"/>
      <c r="E6" s="421"/>
      <c r="F6" s="421"/>
      <c r="G6" s="421"/>
      <c r="H6" s="421"/>
    </row>
    <row r="7" spans="1:12">
      <c r="A7" s="421" t="s">
        <v>112</v>
      </c>
      <c r="B7" s="421"/>
      <c r="C7" s="421"/>
      <c r="D7" s="421"/>
      <c r="E7" s="421"/>
      <c r="F7" s="421"/>
      <c r="G7" s="421"/>
      <c r="H7" s="421"/>
    </row>
    <row r="8" spans="1:12" ht="15" customHeight="1">
      <c r="A8" s="12"/>
      <c r="B8" s="12"/>
      <c r="C8" s="12"/>
      <c r="D8" s="12"/>
      <c r="E8" s="12"/>
      <c r="F8" s="12"/>
    </row>
    <row r="9" spans="1:12" ht="15" customHeight="1">
      <c r="A9" s="12"/>
      <c r="B9" s="12"/>
      <c r="C9" s="12"/>
      <c r="D9" s="12"/>
      <c r="E9" s="12"/>
      <c r="H9" s="13" t="s">
        <v>113</v>
      </c>
    </row>
    <row r="10" spans="1:12" ht="43.5" customHeight="1">
      <c r="A10" s="481" t="s">
        <v>9</v>
      </c>
      <c r="B10" s="482"/>
      <c r="C10" s="482"/>
      <c r="D10" s="482"/>
      <c r="E10" s="482"/>
      <c r="F10" s="14" t="s">
        <v>114</v>
      </c>
      <c r="G10" s="14" t="s">
        <v>10</v>
      </c>
      <c r="H10" s="15" t="s">
        <v>115</v>
      </c>
    </row>
    <row r="11" spans="1:12" ht="15" customHeight="1">
      <c r="A11" s="16"/>
      <c r="B11" s="17"/>
      <c r="C11" s="17"/>
      <c r="D11" s="17"/>
      <c r="E11" s="17"/>
      <c r="F11" s="18"/>
      <c r="G11" s="18"/>
      <c r="H11" s="19"/>
    </row>
    <row r="12" spans="1:12" s="2" customFormat="1" ht="30.75" customHeight="1">
      <c r="A12" s="20" t="s">
        <v>116</v>
      </c>
      <c r="B12" s="21"/>
      <c r="C12" s="21"/>
      <c r="D12" s="21"/>
      <c r="E12" s="21"/>
      <c r="F12" s="22">
        <f>SUM(F14,F19,F22,F33,F17)</f>
        <v>2000</v>
      </c>
      <c r="G12" s="22">
        <f>SUM(G14,G19,G22,G33,G17)</f>
        <v>42</v>
      </c>
      <c r="H12" s="23">
        <f>SUM(H14,H19,H22,H33,H17)</f>
        <v>2042</v>
      </c>
    </row>
    <row r="13" spans="1:12" ht="15" customHeight="1">
      <c r="A13" s="24" t="s">
        <v>12</v>
      </c>
      <c r="B13" s="25"/>
      <c r="C13" s="25"/>
      <c r="D13" s="25"/>
      <c r="E13" s="25"/>
      <c r="F13" s="26"/>
      <c r="G13" s="26"/>
      <c r="H13" s="27"/>
    </row>
    <row r="14" spans="1:12" s="2" customFormat="1">
      <c r="A14" s="20"/>
      <c r="B14" s="21" t="s">
        <v>14</v>
      </c>
      <c r="C14" s="21"/>
      <c r="D14" s="21"/>
      <c r="E14" s="21"/>
      <c r="F14" s="22">
        <f>SUM(F15:F16)</f>
        <v>1200</v>
      </c>
      <c r="G14" s="22">
        <f>SUM(G15:G16)</f>
        <v>0</v>
      </c>
      <c r="H14" s="23">
        <f>SUM(H15:H16)</f>
        <v>1200</v>
      </c>
    </row>
    <row r="15" spans="1:12" s="2" customFormat="1" ht="27" customHeight="1">
      <c r="A15" s="28"/>
      <c r="B15" s="483" t="s">
        <v>117</v>
      </c>
      <c r="C15" s="483"/>
      <c r="D15" s="483"/>
      <c r="E15" s="483"/>
      <c r="F15" s="29">
        <v>1200</v>
      </c>
      <c r="G15" s="29">
        <v>-1200</v>
      </c>
      <c r="H15" s="30">
        <f>SUM(F15,G15)</f>
        <v>0</v>
      </c>
    </row>
    <row r="16" spans="1:12" s="2" customFormat="1" ht="40.5" customHeight="1">
      <c r="A16" s="31"/>
      <c r="B16" s="484" t="s">
        <v>118</v>
      </c>
      <c r="C16" s="484"/>
      <c r="D16" s="484"/>
      <c r="E16" s="484"/>
      <c r="F16" s="32"/>
      <c r="G16" s="32">
        <v>1200</v>
      </c>
      <c r="H16" s="33">
        <f>SUM(F16,G16)</f>
        <v>1200</v>
      </c>
    </row>
    <row r="17" spans="1:8" s="2" customFormat="1">
      <c r="A17" s="20"/>
      <c r="B17" s="21" t="s">
        <v>119</v>
      </c>
      <c r="C17" s="21"/>
      <c r="D17" s="21"/>
      <c r="E17" s="21"/>
      <c r="F17" s="22">
        <f>SUM(F18:F18)</f>
        <v>100</v>
      </c>
      <c r="G17" s="22">
        <f>SUM(G18:G18)</f>
        <v>0</v>
      </c>
      <c r="H17" s="23">
        <f>SUM(H18:H18)</f>
        <v>100</v>
      </c>
    </row>
    <row r="18" spans="1:8" s="2" customFormat="1">
      <c r="A18" s="34"/>
      <c r="B18" s="484" t="s">
        <v>120</v>
      </c>
      <c r="C18" s="484"/>
      <c r="D18" s="484"/>
      <c r="E18" s="484"/>
      <c r="F18" s="35">
        <v>100</v>
      </c>
      <c r="G18" s="35"/>
      <c r="H18" s="33">
        <f>SUM(F18,G18)</f>
        <v>100</v>
      </c>
    </row>
    <row r="19" spans="1:8" s="2" customFormat="1">
      <c r="A19" s="20"/>
      <c r="B19" s="21" t="s">
        <v>121</v>
      </c>
      <c r="C19" s="21"/>
      <c r="D19" s="21"/>
      <c r="E19" s="21"/>
      <c r="F19" s="22">
        <f>SUM(F20:F21)</f>
        <v>200</v>
      </c>
      <c r="G19" s="22">
        <f>SUM(G20:G21)</f>
        <v>42</v>
      </c>
      <c r="H19" s="23">
        <f>SUM(H20:H21)</f>
        <v>242</v>
      </c>
    </row>
    <row r="20" spans="1:8" s="2" customFormat="1" ht="25.5" customHeight="1">
      <c r="A20" s="28"/>
      <c r="B20" s="485" t="s">
        <v>122</v>
      </c>
      <c r="C20" s="485"/>
      <c r="D20" s="485"/>
      <c r="E20" s="485"/>
      <c r="F20" s="29">
        <v>200</v>
      </c>
      <c r="G20" s="29"/>
      <c r="H20" s="33">
        <f>SUM(F20,G20)</f>
        <v>200</v>
      </c>
    </row>
    <row r="21" spans="1:8" s="2" customFormat="1" ht="27" customHeight="1">
      <c r="A21" s="34"/>
      <c r="B21" s="484" t="s">
        <v>123</v>
      </c>
      <c r="C21" s="484"/>
      <c r="D21" s="484"/>
      <c r="E21" s="484"/>
      <c r="F21" s="35"/>
      <c r="G21" s="35">
        <v>42</v>
      </c>
      <c r="H21" s="33">
        <f>SUM(F21,G21)</f>
        <v>42</v>
      </c>
    </row>
    <row r="22" spans="1:8" s="2" customFormat="1">
      <c r="A22" s="20"/>
      <c r="B22" s="21" t="s">
        <v>100</v>
      </c>
      <c r="C22" s="21"/>
      <c r="D22" s="21"/>
      <c r="E22" s="21"/>
      <c r="F22" s="22">
        <f>SUM(F23,F30)</f>
        <v>400</v>
      </c>
      <c r="G22" s="22">
        <f>SUM(G23,G30)</f>
        <v>0</v>
      </c>
      <c r="H22" s="23">
        <f>SUM(H23,H30)</f>
        <v>400</v>
      </c>
    </row>
    <row r="23" spans="1:8" s="3" customFormat="1">
      <c r="A23" s="36"/>
      <c r="B23" s="486" t="s">
        <v>124</v>
      </c>
      <c r="C23" s="486"/>
      <c r="D23" s="486"/>
      <c r="E23" s="486"/>
      <c r="F23" s="37">
        <f>SUM(F24:F29)</f>
        <v>210</v>
      </c>
      <c r="G23" s="37">
        <f>SUM(G24:G29)</f>
        <v>0</v>
      </c>
      <c r="H23" s="38">
        <f>SUM(H24:H29)</f>
        <v>210</v>
      </c>
    </row>
    <row r="24" spans="1:8" s="2" customFormat="1">
      <c r="A24" s="28"/>
      <c r="B24" s="487" t="s">
        <v>125</v>
      </c>
      <c r="C24" s="487"/>
      <c r="D24" s="487"/>
      <c r="E24" s="487"/>
      <c r="F24" s="29">
        <v>20</v>
      </c>
      <c r="G24" s="29"/>
      <c r="H24" s="30">
        <f t="shared" ref="H24:H29" si="0">SUM(F24,G24)</f>
        <v>20</v>
      </c>
    </row>
    <row r="25" spans="1:8" s="2" customFormat="1">
      <c r="A25" s="34"/>
      <c r="B25" s="487" t="s">
        <v>126</v>
      </c>
      <c r="C25" s="487"/>
      <c r="D25" s="487"/>
      <c r="E25" s="487"/>
      <c r="F25" s="35">
        <v>18</v>
      </c>
      <c r="G25" s="35"/>
      <c r="H25" s="33">
        <f t="shared" si="0"/>
        <v>18</v>
      </c>
    </row>
    <row r="26" spans="1:8" s="2" customFormat="1">
      <c r="A26" s="34"/>
      <c r="B26" s="487" t="s">
        <v>127</v>
      </c>
      <c r="C26" s="487"/>
      <c r="D26" s="487"/>
      <c r="E26" s="487"/>
      <c r="F26" s="35">
        <v>42</v>
      </c>
      <c r="G26" s="35"/>
      <c r="H26" s="33">
        <f t="shared" si="0"/>
        <v>42</v>
      </c>
    </row>
    <row r="27" spans="1:8" s="2" customFormat="1">
      <c r="A27" s="34"/>
      <c r="B27" s="487" t="s">
        <v>128</v>
      </c>
      <c r="C27" s="487"/>
      <c r="D27" s="487"/>
      <c r="E27" s="487"/>
      <c r="F27" s="35">
        <v>15</v>
      </c>
      <c r="G27" s="35"/>
      <c r="H27" s="33">
        <f t="shared" si="0"/>
        <v>15</v>
      </c>
    </row>
    <row r="28" spans="1:8" s="2" customFormat="1" ht="24.75" customHeight="1">
      <c r="A28" s="34"/>
      <c r="B28" s="487" t="s">
        <v>129</v>
      </c>
      <c r="C28" s="487"/>
      <c r="D28" s="487"/>
      <c r="E28" s="487"/>
      <c r="F28" s="35">
        <v>110</v>
      </c>
      <c r="G28" s="35"/>
      <c r="H28" s="33">
        <f t="shared" si="0"/>
        <v>110</v>
      </c>
    </row>
    <row r="29" spans="1:8" s="2" customFormat="1">
      <c r="A29" s="31"/>
      <c r="B29" s="489" t="s">
        <v>130</v>
      </c>
      <c r="C29" s="489"/>
      <c r="D29" s="489"/>
      <c r="E29" s="489"/>
      <c r="F29" s="35">
        <v>5</v>
      </c>
      <c r="G29" s="35"/>
      <c r="H29" s="33">
        <f t="shared" si="0"/>
        <v>5</v>
      </c>
    </row>
    <row r="30" spans="1:8" s="3" customFormat="1">
      <c r="A30" s="39"/>
      <c r="B30" s="490" t="s">
        <v>131</v>
      </c>
      <c r="C30" s="490"/>
      <c r="D30" s="490"/>
      <c r="E30" s="490"/>
      <c r="F30" s="40">
        <f>SUM(F32,F31)</f>
        <v>190</v>
      </c>
      <c r="G30" s="40">
        <f>SUM(G32,G31)</f>
        <v>0</v>
      </c>
      <c r="H30" s="41">
        <f>SUM(H32,H31)</f>
        <v>190</v>
      </c>
    </row>
    <row r="31" spans="1:8" s="2" customFormat="1">
      <c r="A31" s="34"/>
      <c r="B31" s="487" t="s">
        <v>132</v>
      </c>
      <c r="C31" s="487"/>
      <c r="D31" s="487"/>
      <c r="E31" s="487"/>
      <c r="F31" s="35">
        <v>30</v>
      </c>
      <c r="G31" s="35"/>
      <c r="H31" s="33">
        <f>SUM(F31,G31)</f>
        <v>30</v>
      </c>
    </row>
    <row r="32" spans="1:8" s="2" customFormat="1">
      <c r="A32" s="34"/>
      <c r="B32" s="487" t="s">
        <v>133</v>
      </c>
      <c r="C32" s="487"/>
      <c r="D32" s="487"/>
      <c r="E32" s="487"/>
      <c r="F32" s="35">
        <v>160</v>
      </c>
      <c r="G32" s="35"/>
      <c r="H32" s="33">
        <f>SUM(F32,G32)</f>
        <v>160</v>
      </c>
    </row>
    <row r="33" spans="1:8" s="2" customFormat="1">
      <c r="A33" s="20"/>
      <c r="B33" s="21" t="s">
        <v>101</v>
      </c>
      <c r="C33" s="21"/>
      <c r="D33" s="21"/>
      <c r="E33" s="21"/>
      <c r="F33" s="22">
        <f>SUM(F34:F34)</f>
        <v>100</v>
      </c>
      <c r="G33" s="22">
        <f>SUM(G34:G34)</f>
        <v>0</v>
      </c>
      <c r="H33" s="23">
        <f>SUM(H34:H34)</f>
        <v>100</v>
      </c>
    </row>
    <row r="34" spans="1:8" s="2" customFormat="1" ht="24.75" customHeight="1">
      <c r="A34" s="42"/>
      <c r="B34" s="488" t="s">
        <v>134</v>
      </c>
      <c r="C34" s="488"/>
      <c r="D34" s="488"/>
      <c r="E34" s="488"/>
      <c r="F34" s="43">
        <v>100</v>
      </c>
      <c r="G34" s="43"/>
      <c r="H34" s="44">
        <f>SUM(F34,G34)</f>
        <v>100</v>
      </c>
    </row>
    <row r="35" spans="1:8" ht="15" customHeight="1">
      <c r="A35" s="7"/>
      <c r="B35" s="7"/>
      <c r="C35" s="7"/>
      <c r="D35" s="7"/>
      <c r="E35" s="7"/>
      <c r="F35" s="7"/>
    </row>
    <row r="36" spans="1:8" s="1" customFormat="1">
      <c r="A36" s="11"/>
      <c r="B36" s="11" t="s">
        <v>135</v>
      </c>
      <c r="C36" s="11"/>
      <c r="D36" s="11"/>
      <c r="G36" s="11" t="str">
        <f>IF($J$1="proiect","DIRECTOR EXECUTIV,","SECRETAR AL JUDEŢULUI,")</f>
        <v>DIRECTOR EXECUTIV,</v>
      </c>
    </row>
    <row r="37" spans="1:8" s="1" customFormat="1">
      <c r="A37" s="11"/>
      <c r="B37" s="11" t="s">
        <v>103</v>
      </c>
      <c r="C37" s="11"/>
      <c r="D37" s="11"/>
      <c r="G37" s="11" t="str">
        <f>IF($J$1="proiect","Ana Erica Schvarczkopf","cons. jr. Cornelia Bota")</f>
        <v>Ana Erica Schvarczkopf</v>
      </c>
    </row>
    <row r="38" spans="1:8" s="1" customFormat="1">
      <c r="A38" s="11"/>
      <c r="B38" s="11"/>
      <c r="C38" s="11"/>
      <c r="D38" s="11"/>
      <c r="E38" s="11"/>
      <c r="F38" s="45"/>
    </row>
    <row r="39" spans="1:8" s="1" customFormat="1">
      <c r="A39" s="11"/>
      <c r="B39" s="11"/>
      <c r="C39" s="11"/>
      <c r="D39" s="11"/>
      <c r="E39" s="11"/>
      <c r="F39" s="45"/>
    </row>
    <row r="40" spans="1:8" s="1" customFormat="1">
      <c r="A40" s="11"/>
      <c r="B40" s="11"/>
      <c r="C40" s="11"/>
      <c r="D40" s="11"/>
      <c r="F40" s="45"/>
    </row>
    <row r="41" spans="1:8" s="1" customFormat="1" hidden="1">
      <c r="A41" s="11"/>
      <c r="B41" s="11"/>
      <c r="C41" s="11"/>
      <c r="D41" s="11"/>
      <c r="F41" s="45"/>
      <c r="G41" s="11" t="str">
        <f>IF($J$1="proiect","ŞEF SERVICIU,"," ")</f>
        <v>ŞEF SERVICIU,</v>
      </c>
    </row>
    <row r="42" spans="1:8" s="1" customFormat="1" hidden="1">
      <c r="A42" s="11"/>
      <c r="B42" s="11"/>
      <c r="C42" s="11"/>
      <c r="D42" s="11"/>
      <c r="E42" s="11"/>
      <c r="F42" s="45"/>
      <c r="G42" s="11" t="str">
        <f>IF($J$1="proiect","Magdalena Sofia Manţa"," ")</f>
        <v>Magdalena Sofia Manţa</v>
      </c>
    </row>
    <row r="43" spans="1:8" s="1" customFormat="1">
      <c r="A43" s="11"/>
      <c r="B43" s="11"/>
      <c r="C43" s="11"/>
      <c r="D43" s="11"/>
      <c r="E43" s="11"/>
      <c r="F43" s="45"/>
    </row>
    <row r="44" spans="1:8" s="1" customFormat="1">
      <c r="A44" s="46" t="s">
        <v>136</v>
      </c>
      <c r="B44" s="46"/>
      <c r="C44" s="46"/>
      <c r="D44" s="46"/>
      <c r="E44" s="46"/>
      <c r="F44" s="47"/>
    </row>
    <row r="45" spans="1:8" s="1" customFormat="1">
      <c r="A45" s="46" t="s">
        <v>137</v>
      </c>
      <c r="B45" s="46"/>
      <c r="C45" s="46"/>
      <c r="D45" s="46"/>
      <c r="E45" s="46"/>
      <c r="F45" s="46"/>
    </row>
  </sheetData>
  <mergeCells count="19">
    <mergeCell ref="B34:E34"/>
    <mergeCell ref="B27:E27"/>
    <mergeCell ref="B28:E28"/>
    <mergeCell ref="B29:E29"/>
    <mergeCell ref="B30:E30"/>
    <mergeCell ref="B31:E31"/>
    <mergeCell ref="B32:E32"/>
    <mergeCell ref="B20:E20"/>
    <mergeCell ref="B21:E21"/>
    <mergeCell ref="B23:E23"/>
    <mergeCell ref="B24:E24"/>
    <mergeCell ref="B25:E25"/>
    <mergeCell ref="B26:E26"/>
    <mergeCell ref="A6:H6"/>
    <mergeCell ref="A7:H7"/>
    <mergeCell ref="A10:E10"/>
    <mergeCell ref="B15:E15"/>
    <mergeCell ref="B16:E16"/>
    <mergeCell ref="B18:E18"/>
  </mergeCells>
  <pageMargins left="0.78680555555555554" right="0.78680555555555554" top="0.59027777777777779" bottom="0.27500000000000002" header="0.2361111111111111" footer="0.1569444444444444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12</vt:i4>
      </vt:variant>
    </vt:vector>
  </HeadingPairs>
  <TitlesOfParts>
    <vt:vector size="19" baseType="lpstr">
      <vt:lpstr>2023</vt:lpstr>
      <vt:lpstr>2019</vt:lpstr>
      <vt:lpstr>1.7 iul (2)</vt:lpstr>
      <vt:lpstr>1.7 iul</vt:lpstr>
      <vt:lpstr>1.7 mai</vt:lpstr>
      <vt:lpstr>1.7</vt:lpstr>
      <vt:lpstr>rectif</vt:lpstr>
      <vt:lpstr>'1.7 iul'!Imprimare_titluri</vt:lpstr>
      <vt:lpstr>'1.7 iul (2)'!Imprimare_titluri</vt:lpstr>
      <vt:lpstr>'1.7 mai'!Imprimare_titluri</vt:lpstr>
      <vt:lpstr>'2019'!Imprimare_titluri</vt:lpstr>
      <vt:lpstr>'2023'!Imprimare_titluri</vt:lpstr>
      <vt:lpstr>'1.7'!Zona_de_imprimat</vt:lpstr>
      <vt:lpstr>'1.7 iul'!Zona_de_imprimat</vt:lpstr>
      <vt:lpstr>'1.7 iul (2)'!Zona_de_imprimat</vt:lpstr>
      <vt:lpstr>'1.7 mai'!Zona_de_imprimat</vt:lpstr>
      <vt:lpstr>'2019'!Zona_de_imprimat</vt:lpstr>
      <vt:lpstr>'2023'!Zona_de_imprimat</vt:lpstr>
      <vt:lpstr>rectif!Zona_de_imprimat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Mirabela Balogh</cp:lastModifiedBy>
  <cp:revision/>
  <cp:lastPrinted>2023-02-23T07:53:52Z</cp:lastPrinted>
  <dcterms:created xsi:type="dcterms:W3CDTF">1996-10-14T23:33:28Z</dcterms:created>
  <dcterms:modified xsi:type="dcterms:W3CDTF">2023-02-23T13:08:57Z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1033-9.1.0.4674</vt:lpwstr>
  </property>
</Properties>
</file>